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7114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\\tsclient\N\iCMS\Template\20151123_Cleanup on all old calendars on WAC\03_Templates\ES-ES\"/>
    </mc:Choice>
  </mc:AlternateContent>
  <bookViews>
    <workbookView xWindow="0" yWindow="0" windowWidth="17580" windowHeight="10455" tabRatio="788"/>
  </bookViews>
  <sheets>
    <sheet name="ENE" sheetId="14" r:id="rId1"/>
    <sheet name="FEB" sheetId="21" r:id="rId2"/>
    <sheet name="MAR" sheetId="22" r:id="rId3"/>
    <sheet name="ABR" sheetId="23" r:id="rId4"/>
    <sheet name="MAY" sheetId="24" r:id="rId5"/>
    <sheet name="JUN" sheetId="25" r:id="rId6"/>
    <sheet name="JUL" sheetId="26" r:id="rId7"/>
    <sheet name="AGO" sheetId="27" r:id="rId8"/>
    <sheet name="SEP" sheetId="28" r:id="rId9"/>
    <sheet name="OCT" sheetId="29" r:id="rId10"/>
    <sheet name="NOV" sheetId="30" r:id="rId11"/>
    <sheet name="DIC" sheetId="31" r:id="rId12"/>
  </sheets>
  <definedNames>
    <definedName name="CalendarDay" localSheetId="3">ABR!A1048576</definedName>
    <definedName name="CalendarDay" localSheetId="7">AGO!A1048576</definedName>
    <definedName name="CalendarDay" localSheetId="11">DIC!A1048576</definedName>
    <definedName name="CalendarDay" localSheetId="0">ENE!A1048576</definedName>
    <definedName name="CalendarDay" localSheetId="1">FEB!A1048576</definedName>
    <definedName name="CalendarDay" localSheetId="6">JUL!A1048576</definedName>
    <definedName name="CalendarDay" localSheetId="5">JUN!A1048576</definedName>
    <definedName name="CalendarDay" localSheetId="2">MAR!A1048576</definedName>
    <definedName name="CalendarDay" localSheetId="4">MAY!A1048576</definedName>
    <definedName name="CalendarDay" localSheetId="10">NOV!A1048576</definedName>
    <definedName name="CalendarDay" localSheetId="9">OCT!A1048576</definedName>
    <definedName name="CalendarDay" localSheetId="8">SEP!A1048576</definedName>
    <definedName name="CalendarYear">ENE!$B$2</definedName>
    <definedName name="DaysAndWeeks">{0,1,2,3,4,5,6} + {0;1;2;3;4;5}*7</definedName>
    <definedName name="Weekday1">UPPER(TEXT(DATE(ENE!$B$2,1,1),"ddd"))</definedName>
    <definedName name="WeekStart">ENE!$C$1</definedName>
    <definedName name="WeekStartValue">IF(WeekStart="LUNES",2,1)</definedName>
  </definedNames>
  <calcPr calcId="171026" calcCompleted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19" i="31" l="1" a="1"/>
  <c r="D19" i="31"/>
  <c r="C15" i="31" a="1"/>
  <c r="I15" i="31"/>
  <c r="C12" i="31" a="1"/>
  <c r="I12" i="31"/>
  <c r="C9" i="31" a="1"/>
  <c r="I9" i="31"/>
  <c r="C6" i="31" a="1"/>
  <c r="I6" i="31"/>
  <c r="C3" i="31" a="1"/>
  <c r="I3" i="31"/>
  <c r="C19" i="30" a="1"/>
  <c r="D19" i="30"/>
  <c r="C15" i="30" a="1"/>
  <c r="I15" i="30"/>
  <c r="C12" i="30" a="1"/>
  <c r="I12" i="30"/>
  <c r="C9" i="30" a="1"/>
  <c r="I9" i="30"/>
  <c r="C6" i="30" a="1"/>
  <c r="I6" i="30"/>
  <c r="C3" i="30" a="1"/>
  <c r="I3" i="30"/>
  <c r="C19" i="29" a="1"/>
  <c r="D19" i="29"/>
  <c r="C15" i="29" a="1"/>
  <c r="I15" i="29"/>
  <c r="C12" i="29" a="1"/>
  <c r="C9" i="29" a="1"/>
  <c r="I9" i="29"/>
  <c r="C6" i="29" a="1"/>
  <c r="I6" i="29"/>
  <c r="C3" i="29" a="1"/>
  <c r="I3" i="29"/>
  <c r="C19" i="28" a="1"/>
  <c r="D19" i="28"/>
  <c r="C15" i="28" a="1"/>
  <c r="I15" i="28"/>
  <c r="C12" i="28" a="1"/>
  <c r="I12" i="28"/>
  <c r="C9" i="28" a="1"/>
  <c r="I9" i="28"/>
  <c r="C6" i="28" a="1"/>
  <c r="I6" i="28"/>
  <c r="C3" i="28" a="1"/>
  <c r="I3" i="28"/>
  <c r="C19" i="27" a="1"/>
  <c r="D19" i="27"/>
  <c r="C15" i="27" a="1"/>
  <c r="I15" i="27"/>
  <c r="C12" i="27" a="1"/>
  <c r="I12" i="27"/>
  <c r="C9" i="27" a="1"/>
  <c r="I9" i="27"/>
  <c r="C6" i="27" a="1"/>
  <c r="I6" i="27"/>
  <c r="C3" i="27" a="1"/>
  <c r="I3" i="27"/>
  <c r="C19" i="26" a="1"/>
  <c r="D19" i="26"/>
  <c r="C15" i="26" a="1"/>
  <c r="I15" i="26"/>
  <c r="C12" i="26" a="1"/>
  <c r="I12" i="26"/>
  <c r="C9" i="26" a="1"/>
  <c r="I9" i="26"/>
  <c r="C6" i="26" a="1"/>
  <c r="I6" i="26"/>
  <c r="C3" i="26" a="1"/>
  <c r="I3" i="26"/>
  <c r="C19" i="25" a="1"/>
  <c r="D19" i="25"/>
  <c r="C15" i="25" a="1"/>
  <c r="I15" i="25"/>
  <c r="C12" i="25" a="1"/>
  <c r="I12" i="25"/>
  <c r="C9" i="25" a="1"/>
  <c r="I9" i="25"/>
  <c r="C6" i="25" a="1"/>
  <c r="I6" i="25"/>
  <c r="C3" i="25" a="1"/>
  <c r="C19" i="24" a="1"/>
  <c r="D19" i="24"/>
  <c r="C15" i="24" a="1"/>
  <c r="I15" i="24"/>
  <c r="C12" i="24" a="1"/>
  <c r="I12" i="24"/>
  <c r="C9" i="24" a="1"/>
  <c r="I9" i="24"/>
  <c r="C6" i="24" a="1"/>
  <c r="I6" i="24"/>
  <c r="C3" i="24" a="1"/>
  <c r="I3" i="24"/>
  <c r="C19" i="23" a="1"/>
  <c r="D19" i="23"/>
  <c r="C15" i="23" a="1"/>
  <c r="I15" i="23"/>
  <c r="C12" i="23" a="1"/>
  <c r="I12" i="23"/>
  <c r="C9" i="23" a="1"/>
  <c r="I9" i="23"/>
  <c r="C6" i="23" a="1"/>
  <c r="I6" i="23"/>
  <c r="C3" i="23" a="1"/>
  <c r="I3" i="23"/>
  <c r="C19" i="22" a="1"/>
  <c r="D19" i="22"/>
  <c r="C15" i="22" a="1"/>
  <c r="I15" i="22"/>
  <c r="C12" i="22" a="1"/>
  <c r="I12" i="22"/>
  <c r="C9" i="22" a="1"/>
  <c r="I9" i="22"/>
  <c r="C6" i="22" a="1"/>
  <c r="I6" i="22"/>
  <c r="C3" i="22" a="1"/>
  <c r="I3" i="22"/>
  <c r="C19" i="21" a="1"/>
  <c r="D19" i="21"/>
  <c r="C15" i="21" a="1"/>
  <c r="I15" i="21"/>
  <c r="C12" i="21" a="1"/>
  <c r="I12" i="21"/>
  <c r="C9" i="21" a="1"/>
  <c r="I9" i="21"/>
  <c r="C6" i="21" a="1"/>
  <c r="I6" i="21"/>
  <c r="C3" i="21" a="1"/>
  <c r="I3" i="21"/>
  <c r="C19" i="14" a="1"/>
  <c r="D19" i="14"/>
  <c r="C15" i="14" a="1"/>
  <c r="I15" i="14"/>
  <c r="C12" i="14" a="1"/>
  <c r="I12" i="14"/>
  <c r="C9" i="14" a="1"/>
  <c r="I9" i="14"/>
  <c r="C6" i="14" a="1"/>
  <c r="I6" i="14"/>
  <c r="C3" i="14" a="1"/>
  <c r="I3" i="14"/>
  <c r="C1" i="31"/>
  <c r="C1" i="30"/>
  <c r="C1" i="29"/>
  <c r="C1" i="28"/>
  <c r="C1" i="27"/>
  <c r="C1" i="26"/>
  <c r="C1" i="25"/>
  <c r="C1" i="24"/>
  <c r="C1" i="23"/>
  <c r="C1" i="22"/>
  <c r="C1" i="21"/>
  <c r="C3" i="14"/>
  <c r="D3" i="14"/>
  <c r="E3" i="14"/>
  <c r="F3" i="14"/>
  <c r="G3" i="14"/>
  <c r="H3" i="14"/>
  <c r="C6" i="14"/>
  <c r="D6" i="14"/>
  <c r="E6" i="14"/>
  <c r="F6" i="14"/>
  <c r="G6" i="14"/>
  <c r="H6" i="14"/>
  <c r="C9" i="14"/>
  <c r="D9" i="14"/>
  <c r="E9" i="14"/>
  <c r="F9" i="14"/>
  <c r="G9" i="14"/>
  <c r="H9" i="14"/>
  <c r="C12" i="14"/>
  <c r="D12" i="14"/>
  <c r="E12" i="14"/>
  <c r="F12" i="14"/>
  <c r="G12" i="14"/>
  <c r="H12" i="14"/>
  <c r="C15" i="14"/>
  <c r="D15" i="14"/>
  <c r="E15" i="14"/>
  <c r="F15" i="14"/>
  <c r="G15" i="14"/>
  <c r="H15" i="14"/>
  <c r="C19" i="14"/>
  <c r="C3" i="21"/>
  <c r="D3" i="21"/>
  <c r="E3" i="21"/>
  <c r="F3" i="21"/>
  <c r="G3" i="21"/>
  <c r="H3" i="21"/>
  <c r="C6" i="21"/>
  <c r="D6" i="21"/>
  <c r="E6" i="21"/>
  <c r="F6" i="21"/>
  <c r="G6" i="21"/>
  <c r="H6" i="21"/>
  <c r="C9" i="21"/>
  <c r="D9" i="21"/>
  <c r="E9" i="21"/>
  <c r="F9" i="21"/>
  <c r="G9" i="21"/>
  <c r="H9" i="21"/>
  <c r="C12" i="21"/>
  <c r="D12" i="21"/>
  <c r="E12" i="21"/>
  <c r="F12" i="21"/>
  <c r="G12" i="21"/>
  <c r="H12" i="21"/>
  <c r="C15" i="21"/>
  <c r="D15" i="21"/>
  <c r="E15" i="21"/>
  <c r="F15" i="21"/>
  <c r="G15" i="21"/>
  <c r="H15" i="21"/>
  <c r="C19" i="21"/>
  <c r="C3" i="22"/>
  <c r="D3" i="22"/>
  <c r="E3" i="22"/>
  <c r="F3" i="22"/>
  <c r="G3" i="22"/>
  <c r="H3" i="22"/>
  <c r="C6" i="22"/>
  <c r="D6" i="22"/>
  <c r="E6" i="22"/>
  <c r="F6" i="22"/>
  <c r="G6" i="22"/>
  <c r="H6" i="22"/>
  <c r="C9" i="22"/>
  <c r="D9" i="22"/>
  <c r="E9" i="22"/>
  <c r="F9" i="22"/>
  <c r="G9" i="22"/>
  <c r="H9" i="22"/>
  <c r="C12" i="22"/>
  <c r="D12" i="22"/>
  <c r="E12" i="22"/>
  <c r="F12" i="22"/>
  <c r="G12" i="22"/>
  <c r="H12" i="22"/>
  <c r="C15" i="22"/>
  <c r="D15" i="22"/>
  <c r="E15" i="22"/>
  <c r="F15" i="22"/>
  <c r="G15" i="22"/>
  <c r="H15" i="22"/>
  <c r="C19" i="22"/>
  <c r="C3" i="23"/>
  <c r="D3" i="23"/>
  <c r="E3" i="23"/>
  <c r="F3" i="23"/>
  <c r="G3" i="23"/>
  <c r="H3" i="23"/>
  <c r="C6" i="23"/>
  <c r="D6" i="23"/>
  <c r="E6" i="23"/>
  <c r="F6" i="23"/>
  <c r="G6" i="23"/>
  <c r="H6" i="23"/>
  <c r="C9" i="23"/>
  <c r="D9" i="23"/>
  <c r="E9" i="23"/>
  <c r="F9" i="23"/>
  <c r="G9" i="23"/>
  <c r="H9" i="23"/>
  <c r="C12" i="23"/>
  <c r="D12" i="23"/>
  <c r="E12" i="23"/>
  <c r="F12" i="23"/>
  <c r="G12" i="23"/>
  <c r="H12" i="23"/>
  <c r="C15" i="23"/>
  <c r="D15" i="23"/>
  <c r="E15" i="23"/>
  <c r="F15" i="23"/>
  <c r="G15" i="23"/>
  <c r="H15" i="23"/>
  <c r="C19" i="23"/>
  <c r="C3" i="24"/>
  <c r="D3" i="24"/>
  <c r="E3" i="24"/>
  <c r="F3" i="24"/>
  <c r="G3" i="24"/>
  <c r="H3" i="24"/>
  <c r="C6" i="24"/>
  <c r="D6" i="24"/>
  <c r="E6" i="24"/>
  <c r="F6" i="24"/>
  <c r="G6" i="24"/>
  <c r="H6" i="24"/>
  <c r="C9" i="24"/>
  <c r="D9" i="24"/>
  <c r="E9" i="24"/>
  <c r="F9" i="24"/>
  <c r="G9" i="24"/>
  <c r="H9" i="24"/>
  <c r="C12" i="24"/>
  <c r="D12" i="24"/>
  <c r="E12" i="24"/>
  <c r="F12" i="24"/>
  <c r="G12" i="24"/>
  <c r="H12" i="24"/>
  <c r="C15" i="24"/>
  <c r="D15" i="24"/>
  <c r="E15" i="24"/>
  <c r="F15" i="24"/>
  <c r="G15" i="24"/>
  <c r="H15" i="24"/>
  <c r="C19" i="24"/>
  <c r="I3" i="25"/>
  <c r="H3" i="25"/>
  <c r="G3" i="25"/>
  <c r="C3" i="25"/>
  <c r="D3" i="25"/>
  <c r="E3" i="25"/>
  <c r="F3" i="25"/>
  <c r="C6" i="25"/>
  <c r="D6" i="25"/>
  <c r="E6" i="25"/>
  <c r="F6" i="25"/>
  <c r="G6" i="25"/>
  <c r="H6" i="25"/>
  <c r="C9" i="25"/>
  <c r="D9" i="25"/>
  <c r="E9" i="25"/>
  <c r="F9" i="25"/>
  <c r="G9" i="25"/>
  <c r="H9" i="25"/>
  <c r="C12" i="25"/>
  <c r="D12" i="25"/>
  <c r="E12" i="25"/>
  <c r="F12" i="25"/>
  <c r="G12" i="25"/>
  <c r="H12" i="25"/>
  <c r="C15" i="25"/>
  <c r="D15" i="25"/>
  <c r="E15" i="25"/>
  <c r="F15" i="25"/>
  <c r="G15" i="25"/>
  <c r="H15" i="25"/>
  <c r="C19" i="25"/>
  <c r="C3" i="26"/>
  <c r="D3" i="26"/>
  <c r="E3" i="26"/>
  <c r="F3" i="26"/>
  <c r="G3" i="26"/>
  <c r="H3" i="26"/>
  <c r="C6" i="26"/>
  <c r="D6" i="26"/>
  <c r="E6" i="26"/>
  <c r="F6" i="26"/>
  <c r="G6" i="26"/>
  <c r="H6" i="26"/>
  <c r="C9" i="26"/>
  <c r="D9" i="26"/>
  <c r="E9" i="26"/>
  <c r="F9" i="26"/>
  <c r="G9" i="26"/>
  <c r="H9" i="26"/>
  <c r="C12" i="26"/>
  <c r="D12" i="26"/>
  <c r="E12" i="26"/>
  <c r="F12" i="26"/>
  <c r="G12" i="26"/>
  <c r="H12" i="26"/>
  <c r="C15" i="26"/>
  <c r="D15" i="26"/>
  <c r="E15" i="26"/>
  <c r="F15" i="26"/>
  <c r="G15" i="26"/>
  <c r="H15" i="26"/>
  <c r="C19" i="26"/>
  <c r="C3" i="27"/>
  <c r="D3" i="27"/>
  <c r="E3" i="27"/>
  <c r="F3" i="27"/>
  <c r="G3" i="27"/>
  <c r="H3" i="27"/>
  <c r="C6" i="27"/>
  <c r="D6" i="27"/>
  <c r="E6" i="27"/>
  <c r="F6" i="27"/>
  <c r="G6" i="27"/>
  <c r="H6" i="27"/>
  <c r="C9" i="27"/>
  <c r="D9" i="27"/>
  <c r="E9" i="27"/>
  <c r="F9" i="27"/>
  <c r="G9" i="27"/>
  <c r="H9" i="27"/>
  <c r="C12" i="27"/>
  <c r="D12" i="27"/>
  <c r="E12" i="27"/>
  <c r="F12" i="27"/>
  <c r="G12" i="27"/>
  <c r="H12" i="27"/>
  <c r="C15" i="27"/>
  <c r="D15" i="27"/>
  <c r="E15" i="27"/>
  <c r="F15" i="27"/>
  <c r="G15" i="27"/>
  <c r="H15" i="27"/>
  <c r="C19" i="27"/>
  <c r="C3" i="28"/>
  <c r="D3" i="28"/>
  <c r="E3" i="28"/>
  <c r="F3" i="28"/>
  <c r="G3" i="28"/>
  <c r="H3" i="28"/>
  <c r="C6" i="28"/>
  <c r="D6" i="28"/>
  <c r="E6" i="28"/>
  <c r="F6" i="28"/>
  <c r="G6" i="28"/>
  <c r="H6" i="28"/>
  <c r="C9" i="28"/>
  <c r="D9" i="28"/>
  <c r="E9" i="28"/>
  <c r="F9" i="28"/>
  <c r="G9" i="28"/>
  <c r="H9" i="28"/>
  <c r="C12" i="28"/>
  <c r="D12" i="28"/>
  <c r="E12" i="28"/>
  <c r="F12" i="28"/>
  <c r="G12" i="28"/>
  <c r="H12" i="28"/>
  <c r="C15" i="28"/>
  <c r="D15" i="28"/>
  <c r="E15" i="28"/>
  <c r="F15" i="28"/>
  <c r="G15" i="28"/>
  <c r="H15" i="28"/>
  <c r="C19" i="28"/>
  <c r="C3" i="29"/>
  <c r="D3" i="29"/>
  <c r="E3" i="29"/>
  <c r="F3" i="29"/>
  <c r="G3" i="29"/>
  <c r="H3" i="29"/>
  <c r="C6" i="29"/>
  <c r="D6" i="29"/>
  <c r="E6" i="29"/>
  <c r="F6" i="29"/>
  <c r="G6" i="29"/>
  <c r="H6" i="29"/>
  <c r="C9" i="29"/>
  <c r="D9" i="29"/>
  <c r="E9" i="29"/>
  <c r="F9" i="29"/>
  <c r="G9" i="29"/>
  <c r="H9" i="29"/>
  <c r="I12" i="29"/>
  <c r="H12" i="29"/>
  <c r="C12" i="29"/>
  <c r="D12" i="29"/>
  <c r="E12" i="29"/>
  <c r="F12" i="29"/>
  <c r="G12" i="29"/>
  <c r="C15" i="29"/>
  <c r="D15" i="29"/>
  <c r="E15" i="29"/>
  <c r="F15" i="29"/>
  <c r="G15" i="29"/>
  <c r="H15" i="29"/>
  <c r="C19" i="29"/>
  <c r="C3" i="30"/>
  <c r="D3" i="30"/>
  <c r="E3" i="30"/>
  <c r="F3" i="30"/>
  <c r="G3" i="30"/>
  <c r="H3" i="30"/>
  <c r="C6" i="30"/>
  <c r="D6" i="30"/>
  <c r="E6" i="30"/>
  <c r="F6" i="30"/>
  <c r="G6" i="30"/>
  <c r="H6" i="30"/>
  <c r="C9" i="30"/>
  <c r="D9" i="30"/>
  <c r="E9" i="30"/>
  <c r="F9" i="30"/>
  <c r="G9" i="30"/>
  <c r="H9" i="30"/>
  <c r="C12" i="30"/>
  <c r="D12" i="30"/>
  <c r="E12" i="30"/>
  <c r="F12" i="30"/>
  <c r="G12" i="30"/>
  <c r="H12" i="30"/>
  <c r="C15" i="30"/>
  <c r="D15" i="30"/>
  <c r="E15" i="30"/>
  <c r="F15" i="30"/>
  <c r="G15" i="30"/>
  <c r="H15" i="30"/>
  <c r="C19" i="30"/>
  <c r="C3" i="31"/>
  <c r="D3" i="31"/>
  <c r="E3" i="31"/>
  <c r="F3" i="31"/>
  <c r="G3" i="31"/>
  <c r="H3" i="31"/>
  <c r="C6" i="31"/>
  <c r="D6" i="31"/>
  <c r="E6" i="31"/>
  <c r="F6" i="31"/>
  <c r="G6" i="31"/>
  <c r="H6" i="31"/>
  <c r="C9" i="31"/>
  <c r="D9" i="31"/>
  <c r="E9" i="31"/>
  <c r="F9" i="31"/>
  <c r="G9" i="31"/>
  <c r="H9" i="31"/>
  <c r="C12" i="31"/>
  <c r="D12" i="31"/>
  <c r="E12" i="31"/>
  <c r="F12" i="31"/>
  <c r="G12" i="31"/>
  <c r="H12" i="31"/>
  <c r="C15" i="31"/>
  <c r="D15" i="31"/>
  <c r="E15" i="31"/>
  <c r="F15" i="31"/>
  <c r="G15" i="31"/>
  <c r="H15" i="31"/>
  <c r="C19" i="31"/>
  <c r="B2" i="23"/>
  <c r="B2" i="24"/>
  <c r="B2" i="25"/>
  <c r="B2" i="26"/>
  <c r="B2" i="27"/>
  <c r="B2" i="28"/>
  <c r="B2" i="29"/>
  <c r="B2" i="30"/>
  <c r="B2" i="31"/>
  <c r="B2" i="22"/>
  <c r="B2" i="21"/>
  <c r="D20" i="31"/>
  <c r="I16" i="31"/>
  <c r="H13" i="31"/>
  <c r="I10" i="31"/>
  <c r="H7" i="31"/>
  <c r="I4" i="31"/>
  <c r="D20" i="30"/>
  <c r="I16" i="30"/>
  <c r="H13" i="30"/>
  <c r="I10" i="30"/>
  <c r="H7" i="30"/>
  <c r="I4" i="30"/>
  <c r="D20" i="29"/>
  <c r="I16" i="29"/>
  <c r="H13" i="29"/>
  <c r="I10" i="29"/>
  <c r="H7" i="29"/>
  <c r="I4" i="29"/>
  <c r="D20" i="28"/>
  <c r="H16" i="28"/>
  <c r="H13" i="28"/>
  <c r="H10" i="28"/>
  <c r="H7" i="28"/>
  <c r="H4" i="28"/>
  <c r="D20" i="27"/>
  <c r="I16" i="27"/>
  <c r="H13" i="27"/>
  <c r="I10" i="27"/>
  <c r="H7" i="27"/>
  <c r="I4" i="27"/>
  <c r="D20" i="26"/>
  <c r="I16" i="26"/>
  <c r="H13" i="26"/>
  <c r="I10" i="26"/>
  <c r="H7" i="26"/>
  <c r="H4" i="26"/>
  <c r="D20" i="25"/>
  <c r="I16" i="25"/>
  <c r="H13" i="25"/>
  <c r="I10" i="25"/>
  <c r="H7" i="25"/>
  <c r="I4" i="25"/>
  <c r="D20" i="24"/>
  <c r="I16" i="24"/>
  <c r="H13" i="24"/>
  <c r="I10" i="24"/>
  <c r="H7" i="24"/>
  <c r="I4" i="24"/>
  <c r="D20" i="23"/>
  <c r="I16" i="23"/>
  <c r="H13" i="23"/>
  <c r="H10" i="23"/>
  <c r="I7" i="23"/>
  <c r="H4" i="23"/>
  <c r="D20" i="22"/>
  <c r="I16" i="22"/>
  <c r="H13" i="22"/>
  <c r="I10" i="22"/>
  <c r="F7" i="22"/>
  <c r="H4" i="22"/>
  <c r="D4" i="31"/>
  <c r="F4" i="31"/>
  <c r="H4" i="31"/>
  <c r="D10" i="31"/>
  <c r="F10" i="31"/>
  <c r="H10" i="31"/>
  <c r="D16" i="31"/>
  <c r="F16" i="31"/>
  <c r="H16" i="31"/>
  <c r="C4" i="31"/>
  <c r="E4" i="31"/>
  <c r="G4" i="31"/>
  <c r="C7" i="31"/>
  <c r="E7" i="31"/>
  <c r="G7" i="31"/>
  <c r="I7" i="31"/>
  <c r="C10" i="31"/>
  <c r="E10" i="31"/>
  <c r="G10" i="31"/>
  <c r="C13" i="31"/>
  <c r="E13" i="31"/>
  <c r="G13" i="31"/>
  <c r="I13" i="31"/>
  <c r="C16" i="31"/>
  <c r="E16" i="31"/>
  <c r="G16" i="31"/>
  <c r="C20" i="31"/>
  <c r="D7" i="31"/>
  <c r="F7" i="31"/>
  <c r="D13" i="31"/>
  <c r="F13" i="31"/>
  <c r="D4" i="30"/>
  <c r="F4" i="30"/>
  <c r="H4" i="30"/>
  <c r="D10" i="30"/>
  <c r="F10" i="30"/>
  <c r="H10" i="30"/>
  <c r="D16" i="30"/>
  <c r="F16" i="30"/>
  <c r="H16" i="30"/>
  <c r="C4" i="30"/>
  <c r="E4" i="30"/>
  <c r="G4" i="30"/>
  <c r="C7" i="30"/>
  <c r="E7" i="30"/>
  <c r="G7" i="30"/>
  <c r="I7" i="30"/>
  <c r="C10" i="30"/>
  <c r="E10" i="30"/>
  <c r="G10" i="30"/>
  <c r="C13" i="30"/>
  <c r="E13" i="30"/>
  <c r="G13" i="30"/>
  <c r="I13" i="30"/>
  <c r="C16" i="30"/>
  <c r="E16" i="30"/>
  <c r="G16" i="30"/>
  <c r="C20" i="30"/>
  <c r="D7" i="30"/>
  <c r="F7" i="30"/>
  <c r="D13" i="30"/>
  <c r="F13" i="30"/>
  <c r="G7" i="28"/>
  <c r="G13" i="28"/>
  <c r="C7" i="28"/>
  <c r="C13" i="28"/>
  <c r="C20" i="28"/>
  <c r="D4" i="29"/>
  <c r="F4" i="29"/>
  <c r="H4" i="29"/>
  <c r="D10" i="29"/>
  <c r="F10" i="29"/>
  <c r="H10" i="29"/>
  <c r="D16" i="29"/>
  <c r="F16" i="29"/>
  <c r="H16" i="29"/>
  <c r="C4" i="29"/>
  <c r="E4" i="29"/>
  <c r="G4" i="29"/>
  <c r="C7" i="29"/>
  <c r="E7" i="29"/>
  <c r="G7" i="29"/>
  <c r="I7" i="29"/>
  <c r="C10" i="29"/>
  <c r="E10" i="29"/>
  <c r="G10" i="29"/>
  <c r="C13" i="29"/>
  <c r="E13" i="29"/>
  <c r="G13" i="29"/>
  <c r="I13" i="29"/>
  <c r="C16" i="29"/>
  <c r="E16" i="29"/>
  <c r="G16" i="29"/>
  <c r="C20" i="29"/>
  <c r="D7" i="29"/>
  <c r="F7" i="29"/>
  <c r="D13" i="29"/>
  <c r="F13" i="29"/>
  <c r="C4" i="28"/>
  <c r="G4" i="28"/>
  <c r="E7" i="28"/>
  <c r="I7" i="28"/>
  <c r="C10" i="28"/>
  <c r="G10" i="28"/>
  <c r="E13" i="28"/>
  <c r="I13" i="28"/>
  <c r="C16" i="28"/>
  <c r="G16" i="28"/>
  <c r="E4" i="28"/>
  <c r="I4" i="28"/>
  <c r="E10" i="28"/>
  <c r="I10" i="28"/>
  <c r="E16" i="28"/>
  <c r="I16" i="28"/>
  <c r="D4" i="28"/>
  <c r="F4" i="28"/>
  <c r="D7" i="28"/>
  <c r="F7" i="28"/>
  <c r="D10" i="28"/>
  <c r="F10" i="28"/>
  <c r="D13" i="28"/>
  <c r="F13" i="28"/>
  <c r="D16" i="28"/>
  <c r="F16" i="28"/>
  <c r="D4" i="27"/>
  <c r="F4" i="27"/>
  <c r="H4" i="27"/>
  <c r="D10" i="27"/>
  <c r="F10" i="27"/>
  <c r="H10" i="27"/>
  <c r="D16" i="27"/>
  <c r="F16" i="27"/>
  <c r="H16" i="27"/>
  <c r="C4" i="27"/>
  <c r="E4" i="27"/>
  <c r="G4" i="27"/>
  <c r="C7" i="27"/>
  <c r="E7" i="27"/>
  <c r="G7" i="27"/>
  <c r="I7" i="27"/>
  <c r="C10" i="27"/>
  <c r="E10" i="27"/>
  <c r="G10" i="27"/>
  <c r="C13" i="27"/>
  <c r="E13" i="27"/>
  <c r="G13" i="27"/>
  <c r="I13" i="27"/>
  <c r="C16" i="27"/>
  <c r="E16" i="27"/>
  <c r="G16" i="27"/>
  <c r="C20" i="27"/>
  <c r="D7" i="27"/>
  <c r="F7" i="27"/>
  <c r="D13" i="27"/>
  <c r="F13" i="27"/>
  <c r="D10" i="26"/>
  <c r="F10" i="26"/>
  <c r="H10" i="26"/>
  <c r="D16" i="26"/>
  <c r="F16" i="26"/>
  <c r="H16" i="26"/>
  <c r="C4" i="26"/>
  <c r="E4" i="26"/>
  <c r="G4" i="26"/>
  <c r="I4" i="26"/>
  <c r="C7" i="26"/>
  <c r="E7" i="26"/>
  <c r="G7" i="26"/>
  <c r="I7" i="26"/>
  <c r="C10" i="26"/>
  <c r="E10" i="26"/>
  <c r="G10" i="26"/>
  <c r="C13" i="26"/>
  <c r="E13" i="26"/>
  <c r="G13" i="26"/>
  <c r="I13" i="26"/>
  <c r="C16" i="26"/>
  <c r="E16" i="26"/>
  <c r="G16" i="26"/>
  <c r="C20" i="26"/>
  <c r="D4" i="26"/>
  <c r="F4" i="26"/>
  <c r="D7" i="26"/>
  <c r="F7" i="26"/>
  <c r="D13" i="26"/>
  <c r="F13" i="26"/>
  <c r="D4" i="25"/>
  <c r="F4" i="25"/>
  <c r="H4" i="25"/>
  <c r="D10" i="25"/>
  <c r="F10" i="25"/>
  <c r="H10" i="25"/>
  <c r="D16" i="25"/>
  <c r="F16" i="25"/>
  <c r="H16" i="25"/>
  <c r="C4" i="25"/>
  <c r="E4" i="25"/>
  <c r="G4" i="25"/>
  <c r="C7" i="25"/>
  <c r="E7" i="25"/>
  <c r="G7" i="25"/>
  <c r="I7" i="25"/>
  <c r="C10" i="25"/>
  <c r="E10" i="25"/>
  <c r="G10" i="25"/>
  <c r="C13" i="25"/>
  <c r="E13" i="25"/>
  <c r="G13" i="25"/>
  <c r="I13" i="25"/>
  <c r="C16" i="25"/>
  <c r="E16" i="25"/>
  <c r="G16" i="25"/>
  <c r="C20" i="25"/>
  <c r="D7" i="25"/>
  <c r="F7" i="25"/>
  <c r="D13" i="25"/>
  <c r="F13" i="25"/>
  <c r="D4" i="24"/>
  <c r="F4" i="24"/>
  <c r="H4" i="24"/>
  <c r="D10" i="24"/>
  <c r="F10" i="24"/>
  <c r="H10" i="24"/>
  <c r="D16" i="24"/>
  <c r="F16" i="24"/>
  <c r="H16" i="24"/>
  <c r="C4" i="24"/>
  <c r="E4" i="24"/>
  <c r="G4" i="24"/>
  <c r="C7" i="24"/>
  <c r="E7" i="24"/>
  <c r="G7" i="24"/>
  <c r="I7" i="24"/>
  <c r="C10" i="24"/>
  <c r="E10" i="24"/>
  <c r="G10" i="24"/>
  <c r="C13" i="24"/>
  <c r="E13" i="24"/>
  <c r="G13" i="24"/>
  <c r="I13" i="24"/>
  <c r="C16" i="24"/>
  <c r="E16" i="24"/>
  <c r="G16" i="24"/>
  <c r="C20" i="24"/>
  <c r="D7" i="24"/>
  <c r="F7" i="24"/>
  <c r="D13" i="24"/>
  <c r="F13" i="24"/>
  <c r="D7" i="23"/>
  <c r="F7" i="23"/>
  <c r="H7" i="23"/>
  <c r="D13" i="23"/>
  <c r="F13" i="23"/>
  <c r="D16" i="23"/>
  <c r="F16" i="23"/>
  <c r="H16" i="23"/>
  <c r="C4" i="23"/>
  <c r="E4" i="23"/>
  <c r="G4" i="23"/>
  <c r="I4" i="23"/>
  <c r="C7" i="23"/>
  <c r="E7" i="23"/>
  <c r="G7" i="23"/>
  <c r="C10" i="23"/>
  <c r="E10" i="23"/>
  <c r="G10" i="23"/>
  <c r="I10" i="23"/>
  <c r="C13" i="23"/>
  <c r="E13" i="23"/>
  <c r="G13" i="23"/>
  <c r="I13" i="23"/>
  <c r="C16" i="23"/>
  <c r="E16" i="23"/>
  <c r="G16" i="23"/>
  <c r="C20" i="23"/>
  <c r="D4" i="23"/>
  <c r="F4" i="23"/>
  <c r="D10" i="23"/>
  <c r="F10" i="23"/>
  <c r="D7" i="22"/>
  <c r="H7" i="22"/>
  <c r="D10" i="22"/>
  <c r="F10" i="22"/>
  <c r="H10" i="22"/>
  <c r="D13" i="22"/>
  <c r="F13" i="22"/>
  <c r="D16" i="22"/>
  <c r="F16" i="22"/>
  <c r="H16" i="22"/>
  <c r="C4" i="22"/>
  <c r="E4" i="22"/>
  <c r="G4" i="22"/>
  <c r="I4" i="22"/>
  <c r="C7" i="22"/>
  <c r="E7" i="22"/>
  <c r="G7" i="22"/>
  <c r="I7" i="22"/>
  <c r="C10" i="22"/>
  <c r="E10" i="22"/>
  <c r="G10" i="22"/>
  <c r="C13" i="22"/>
  <c r="E13" i="22"/>
  <c r="G13" i="22"/>
  <c r="I13" i="22"/>
  <c r="C16" i="22"/>
  <c r="E16" i="22"/>
  <c r="G16" i="22"/>
  <c r="C20" i="22"/>
  <c r="D4" i="22"/>
  <c r="F4" i="22"/>
  <c r="C20" i="21"/>
  <c r="C16" i="21"/>
  <c r="C13" i="21"/>
  <c r="C10" i="21"/>
  <c r="C7" i="21"/>
  <c r="C4" i="21"/>
  <c r="A1" i="21"/>
  <c r="A1" i="23"/>
  <c r="A1" i="26"/>
  <c r="A1" i="29"/>
  <c r="A1" i="22"/>
  <c r="A1" i="24"/>
  <c r="A1" i="25"/>
  <c r="A1" i="27"/>
  <c r="A1" i="28"/>
  <c r="A1" i="30"/>
  <c r="A1" i="31"/>
  <c r="F4" i="21"/>
  <c r="H4" i="21"/>
  <c r="D4" i="21"/>
  <c r="H16" i="21"/>
  <c r="D16" i="21"/>
  <c r="D20" i="21"/>
  <c r="F16" i="21"/>
  <c r="I16" i="21"/>
  <c r="G16" i="21"/>
  <c r="E16" i="21"/>
  <c r="H10" i="21"/>
  <c r="F10" i="21"/>
  <c r="D10" i="21"/>
  <c r="H7" i="21"/>
  <c r="F7" i="21"/>
  <c r="D7" i="21"/>
  <c r="H13" i="21"/>
  <c r="F13" i="21"/>
  <c r="D13" i="21"/>
  <c r="I4" i="21"/>
  <c r="G4" i="21"/>
  <c r="E4" i="21"/>
  <c r="I7" i="21"/>
  <c r="G7" i="21"/>
  <c r="E7" i="21"/>
  <c r="I10" i="21"/>
  <c r="G10" i="21"/>
  <c r="E10" i="21"/>
  <c r="I13" i="21"/>
  <c r="G13" i="21"/>
  <c r="E13" i="21"/>
  <c r="D20" i="14"/>
  <c r="H16" i="14"/>
  <c r="H13" i="14"/>
  <c r="H10" i="14"/>
  <c r="H7" i="14"/>
  <c r="H1" i="14"/>
  <c r="H4" i="14"/>
  <c r="C7" i="14"/>
  <c r="C13" i="14"/>
  <c r="G7" i="14"/>
  <c r="G13" i="14"/>
  <c r="C4" i="14"/>
  <c r="E7" i="14"/>
  <c r="I7" i="14"/>
  <c r="C10" i="14"/>
  <c r="G10" i="14"/>
  <c r="E13" i="14"/>
  <c r="I13" i="14"/>
  <c r="C16" i="14"/>
  <c r="G16" i="14"/>
  <c r="E10" i="14"/>
  <c r="I10" i="14"/>
  <c r="E16" i="14"/>
  <c r="I16" i="14"/>
  <c r="C20" i="14"/>
  <c r="D7" i="14"/>
  <c r="F7" i="14"/>
  <c r="D10" i="14"/>
  <c r="F10" i="14"/>
  <c r="D13" i="14"/>
  <c r="F13" i="14"/>
  <c r="D16" i="14"/>
  <c r="F16" i="14"/>
  <c r="F1" i="14"/>
  <c r="F4" i="14"/>
  <c r="D1" i="14"/>
  <c r="D4" i="14"/>
  <c r="G1" i="14"/>
  <c r="G4" i="14"/>
  <c r="I1" i="14"/>
  <c r="I4" i="14"/>
  <c r="E1" i="14"/>
  <c r="E4" i="14"/>
  <c r="H1" i="31"/>
  <c r="H1" i="30"/>
  <c r="H1" i="29"/>
  <c r="H1" i="28"/>
  <c r="H1" i="27"/>
  <c r="H1" i="26"/>
  <c r="H1" i="25"/>
  <c r="H1" i="24"/>
  <c r="H1" i="23"/>
  <c r="H1" i="22"/>
  <c r="H1" i="21"/>
  <c r="A1" i="14"/>
  <c r="E1" i="31"/>
  <c r="E1" i="30"/>
  <c r="E1" i="29"/>
  <c r="E1" i="28"/>
  <c r="E1" i="27"/>
  <c r="E1" i="26"/>
  <c r="E1" i="25"/>
  <c r="E1" i="24"/>
  <c r="E1" i="23"/>
  <c r="E1" i="22"/>
  <c r="E1" i="21"/>
  <c r="I1" i="31"/>
  <c r="I1" i="30"/>
  <c r="I1" i="29"/>
  <c r="I1" i="28"/>
  <c r="I1" i="27"/>
  <c r="I1" i="26"/>
  <c r="I1" i="25"/>
  <c r="I1" i="24"/>
  <c r="I1" i="23"/>
  <c r="I1" i="22"/>
  <c r="I1" i="21"/>
  <c r="G1" i="31"/>
  <c r="G1" i="30"/>
  <c r="G1" i="29"/>
  <c r="G1" i="28"/>
  <c r="G1" i="27"/>
  <c r="G1" i="26"/>
  <c r="G1" i="25"/>
  <c r="G1" i="24"/>
  <c r="G1" i="23"/>
  <c r="G1" i="22"/>
  <c r="G1" i="21"/>
  <c r="D1" i="31"/>
  <c r="D1" i="30"/>
  <c r="D1" i="29"/>
  <c r="D1" i="28"/>
  <c r="D1" i="27"/>
  <c r="D1" i="26"/>
  <c r="D1" i="25"/>
  <c r="D1" i="24"/>
  <c r="D1" i="23"/>
  <c r="D1" i="22"/>
  <c r="D1" i="21"/>
  <c r="F1" i="31"/>
  <c r="F1" i="30"/>
  <c r="F1" i="29"/>
  <c r="F1" i="28"/>
  <c r="F1" i="27"/>
  <c r="F1" i="26"/>
  <c r="F1" i="25"/>
  <c r="F1" i="24"/>
  <c r="F1" i="23"/>
  <c r="F1" i="22"/>
  <c r="F1" i="21"/>
</calcChain>
</file>

<file path=xl/sharedStrings.xml><?xml version="1.0" encoding="utf-8"?>
<sst xmlns="http://schemas.openxmlformats.org/spreadsheetml/2006/main" count="38" uniqueCount="4">
  <si>
    <t>LUNES</t>
  </si>
  <si>
    <t xml:space="preserve"> </t>
  </si>
  <si>
    <t>CONSEJO: Para cambiar el inicio de la semana de domingo a lunes, haga clic en la celda C1</t>
  </si>
  <si>
    <t>NOTAS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</si>
</sst>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"/>
    <numFmt numFmtId="165" formatCode="dd"/>
  </numFmts>
  <fonts count="15">
    <font>
      <sz val="10"/>
      <color theme="4" tint="-0.24994659260841701"/>
      <name val="Arial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Arial"/>
      <family val="2"/>
      <scheme val="minor"/>
    </font>
    <font>
      <b/>
      <sz val="14"/>
      <color theme="0"/>
      <name val="Arial"/>
      <family val="2"/>
      <scheme val="minor"/>
    </font>
    <font>
      <sz val="10"/>
      <color indexed="63"/>
      <name val="Arial"/>
      <family val="2"/>
      <scheme val="minor"/>
    </font>
    <font>
      <b/>
      <sz val="34"/>
      <color theme="4"/>
      <name val="Arial"/>
      <family val="2"/>
      <scheme val="major"/>
    </font>
    <font>
      <b/>
      <sz val="12"/>
      <color theme="4"/>
      <name val="Arial"/>
      <family val="2"/>
      <scheme val="minor"/>
    </font>
    <font>
      <b/>
      <sz val="13"/>
      <color theme="4"/>
      <name val="Arial"/>
      <family val="2"/>
      <scheme val="minor"/>
    </font>
    <font>
      <sz val="8"/>
      <color theme="4"/>
      <name val="Arial"/>
      <family val="2"/>
      <scheme val="minor"/>
    </font>
    <font>
      <b/>
      <sz val="8"/>
      <color theme="0" tint="-0.34998626667073579"/>
      <name val="Arial"/>
      <family val="2"/>
      <scheme val="minor"/>
    </font>
    <font>
      <b/>
      <sz val="26"/>
      <color theme="0" tint="-0.14996795556505021"/>
      <name val="Arial"/>
      <family val="2"/>
      <scheme val="minor"/>
    </font>
    <font>
      <sz val="8"/>
      <color theme="4" tint="-0.24994659260841701"/>
      <name val="Arial"/>
      <family val="2"/>
      <scheme val="minor"/>
    </font>
    <font>
      <b/>
      <sz val="26"/>
      <color theme="0" tint="-0.14996795556505021"/>
      <name val="Arial"/>
      <family val="2"/>
      <scheme val="major"/>
    </font>
    <font>
      <sz val="34"/>
      <color theme="4"/>
      <name val="Arial"/>
      <family val="2"/>
      <scheme val="major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/>
      <top style="thin">
        <color theme="0" tint="-0.14996795556505021"/>
      </top>
      <bottom/>
      <diagonal/>
    </border>
    <border>
      <left/>
      <right/>
      <top/>
      <bottom style="thin">
        <color theme="0" tint="-0.14996795556505021"/>
      </bottom>
      <diagonal/>
    </border>
    <border>
      <left style="thin">
        <color theme="0" tint="-0.14993743705557422"/>
      </left>
      <right/>
      <top style="thin">
        <color theme="0" tint="-0.14996795556505021"/>
      </top>
      <bottom/>
      <diagonal/>
    </border>
    <border>
      <left style="thin">
        <color theme="0" tint="-0.14993743705557422"/>
      </left>
      <right/>
      <top/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/>
      <diagonal/>
    </border>
    <border>
      <left/>
      <right style="thin">
        <color theme="0" tint="-0.14993743705557422"/>
      </right>
      <top/>
      <bottom/>
      <diagonal/>
    </border>
  </borders>
  <cellStyleXfs count="10">
    <xf numFmtId="0" fontId="0" fillId="0" borderId="0">
      <alignment horizontal="left" vertical="center" indent="1"/>
    </xf>
    <xf numFmtId="0" fontId="5" fillId="2" borderId="0" applyNumberFormat="0" applyBorder="0" applyAlignment="0" applyProtection="0"/>
    <xf numFmtId="0" fontId="11" fillId="0" borderId="0" applyProtection="0">
      <alignment horizontal="left" vertical="center" indent="1"/>
    </xf>
    <xf numFmtId="0" fontId="3" fillId="3" borderId="1" applyNumberFormat="0" applyAlignment="0" applyProtection="0"/>
    <xf numFmtId="0" fontId="4" fillId="4" borderId="2" applyNumberFormat="0" applyProtection="0">
      <alignment vertical="center"/>
    </xf>
    <xf numFmtId="0" fontId="6" fillId="0" borderId="0" applyProtection="0">
      <alignment horizontal="left" indent="1"/>
    </xf>
    <xf numFmtId="0" fontId="7" fillId="0" borderId="0" applyNumberFormat="0" applyFill="0" applyBorder="0" applyProtection="0">
      <alignment horizontal="right"/>
    </xf>
    <xf numFmtId="0" fontId="8" fillId="0" borderId="0" applyNumberFormat="0" applyFill="0" applyBorder="0" applyProtection="0">
      <alignment horizontal="right"/>
    </xf>
    <xf numFmtId="0" fontId="9" fillId="0" borderId="0" applyNumberFormat="0" applyFill="0" applyBorder="0" applyProtection="0">
      <alignment horizontal="right"/>
    </xf>
    <xf numFmtId="0" fontId="10" fillId="0" borderId="0">
      <alignment horizontal="left" indent="1"/>
    </xf>
  </cellStyleXfs>
  <cellXfs count="40">
    <xf numFmtId="0" fontId="0" fillId="0" borderId="0" xfId="0">
      <alignment horizontal="left" vertical="center" indent="1"/>
    </xf>
    <xf numFmtId="0" fontId="2" fillId="0" borderId="0" xfId="0" applyFont="1">
      <alignment horizontal="left" vertical="center" indent="1"/>
    </xf>
    <xf numFmtId="0" fontId="7" fillId="0" borderId="0" xfId="6" applyFill="1" applyBorder="1">
      <alignment horizontal="right"/>
    </xf>
    <xf numFmtId="165" fontId="8" fillId="5" borderId="0" xfId="7" applyNumberFormat="1" applyFill="1" applyBorder="1">
      <alignment horizontal="right"/>
    </xf>
    <xf numFmtId="165" fontId="8" fillId="0" borderId="0" xfId="7" applyNumberFormat="1" applyFill="1" applyBorder="1">
      <alignment horizontal="right"/>
    </xf>
    <xf numFmtId="0" fontId="9" fillId="5" borderId="0" xfId="8" applyNumberFormat="1" applyFill="1" applyBorder="1">
      <alignment horizontal="right"/>
    </xf>
    <xf numFmtId="0" fontId="9" fillId="0" borderId="0" xfId="8" applyNumberFormat="1" applyFill="1" applyBorder="1">
      <alignment horizontal="right"/>
    </xf>
    <xf numFmtId="0" fontId="9" fillId="5" borderId="4" xfId="8" applyNumberFormat="1" applyFill="1" applyBorder="1">
      <alignment horizontal="right"/>
    </xf>
    <xf numFmtId="0" fontId="9" fillId="0" borderId="4" xfId="8" applyNumberFormat="1" applyFill="1" applyBorder="1">
      <alignment horizontal="right"/>
    </xf>
    <xf numFmtId="0" fontId="9" fillId="0" borderId="3" xfId="8" applyNumberFormat="1" applyFill="1" applyBorder="1">
      <alignment horizontal="right"/>
    </xf>
    <xf numFmtId="164" fontId="10" fillId="0" borderId="5" xfId="3" applyNumberFormat="1" applyFont="1" applyFill="1" applyBorder="1" applyAlignment="1">
      <alignment horizontal="left" wrapText="1" indent="1"/>
    </xf>
    <xf numFmtId="0" fontId="11" fillId="0" borderId="0" xfId="2" applyFill="1" applyAlignment="1">
      <alignment vertical="top"/>
    </xf>
    <xf numFmtId="0" fontId="0" fillId="0" borderId="0" xfId="0" applyBorder="1" applyAlignment="1">
      <alignment vertical="center"/>
    </xf>
    <xf numFmtId="0" fontId="12" fillId="0" borderId="0" xfId="0" applyFont="1" applyAlignment="1">
      <alignment horizontal="left" vertical="center" wrapText="1" indent="1"/>
    </xf>
    <xf numFmtId="0" fontId="6" fillId="0" borderId="0" xfId="5" applyAlignment="1">
      <alignment horizontal="left" vertical="center" indent="1"/>
    </xf>
    <xf numFmtId="0" fontId="0" fillId="0" borderId="0" xfId="0" applyAlignment="1">
      <alignment horizontal="left" vertical="center" wrapText="1"/>
    </xf>
    <xf numFmtId="0" fontId="0" fillId="0" borderId="0" xfId="0" applyBorder="1" applyAlignment="1">
      <alignment vertical="center" wrapText="1"/>
    </xf>
    <xf numFmtId="0" fontId="10" fillId="0" borderId="0" xfId="9">
      <alignment horizontal="left" indent="1"/>
    </xf>
    <xf numFmtId="0" fontId="6" fillId="0" borderId="0" xfId="5">
      <alignment horizontal="left" indent="1"/>
    </xf>
    <xf numFmtId="0" fontId="0" fillId="5" borderId="0" xfId="0" applyFill="1" applyAlignment="1">
      <alignment horizontal="left" vertical="center" wrapText="1"/>
    </xf>
    <xf numFmtId="0" fontId="0" fillId="5" borderId="0" xfId="0" applyFill="1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0" fillId="5" borderId="0" xfId="0" applyFill="1" applyAlignment="1">
      <alignment horizontal="left" vertical="center" wrapText="1" indent="1"/>
    </xf>
    <xf numFmtId="0" fontId="0" fillId="0" borderId="0" xfId="0" applyAlignment="1">
      <alignment horizontal="left" vertical="center" wrapText="1" indent="1"/>
    </xf>
    <xf numFmtId="0" fontId="0" fillId="5" borderId="0" xfId="0" applyFill="1" applyBorder="1" applyAlignment="1">
      <alignment horizontal="left" vertical="center" wrapText="1" indent="1"/>
    </xf>
    <xf numFmtId="0" fontId="0" fillId="0" borderId="0" xfId="0" applyBorder="1" applyAlignment="1">
      <alignment horizontal="left" vertical="center" wrapText="1" indent="1"/>
    </xf>
    <xf numFmtId="0" fontId="13" fillId="0" borderId="0" xfId="2" applyFont="1" applyAlignment="1">
      <alignment horizontal="left" vertical="top"/>
    </xf>
    <xf numFmtId="0" fontId="11" fillId="0" borderId="0" xfId="2" applyAlignment="1">
      <alignment horizontal="left" vertical="top"/>
    </xf>
    <xf numFmtId="0" fontId="14" fillId="0" borderId="0" xfId="5" applyFont="1" applyAlignment="1">
      <alignment horizontal="left" indent="1"/>
    </xf>
    <xf numFmtId="0" fontId="0" fillId="0" borderId="0" xfId="0">
      <alignment horizontal="left" vertical="center" indent="1"/>
    </xf>
    <xf numFmtId="0" fontId="0" fillId="0" borderId="0" xfId="0" applyBorder="1" applyAlignment="1">
      <alignment horizontal="left" vertical="top" wrapText="1" indent="1"/>
    </xf>
    <xf numFmtId="0" fontId="0" fillId="0" borderId="6" xfId="0" applyBorder="1" applyAlignment="1">
      <alignment horizontal="left" vertical="top" wrapText="1" indent="1"/>
    </xf>
    <xf numFmtId="0" fontId="0" fillId="5" borderId="3" xfId="0" applyFill="1" applyBorder="1" applyAlignment="1">
      <alignment horizontal="left" vertical="center"/>
    </xf>
    <xf numFmtId="0" fontId="0" fillId="5" borderId="0" xfId="0" applyFill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5" borderId="0" xfId="0" applyFill="1" applyAlignment="1">
      <alignment horizontal="left" vertical="center" indent="1"/>
    </xf>
    <xf numFmtId="0" fontId="0" fillId="0" borderId="7" xfId="0" applyBorder="1" applyAlignment="1">
      <alignment horizontal="left" vertical="center" indent="1"/>
    </xf>
    <xf numFmtId="0" fontId="0" fillId="0" borderId="8" xfId="0" applyBorder="1" applyAlignment="1">
      <alignment horizontal="left" vertical="center" indent="1"/>
    </xf>
    <xf numFmtId="0" fontId="0" fillId="0" borderId="0" xfId="0" applyAlignment="1">
      <alignment horizontal="left" vertical="center" indent="1"/>
    </xf>
  </cellXfs>
  <cellStyles count="10">
    <cellStyle name="40% - Énfasis1" xfId="1" builtinId="31" customBuiltin="1"/>
    <cellStyle name="Encabezado 1" xfId="2" builtinId="16" customBuiltin="1"/>
    <cellStyle name="Encabezado 4" xfId="8" builtinId="19" customBuiltin="1"/>
    <cellStyle name="Énfasis1" xfId="3" builtinId="29" customBuiltin="1"/>
    <cellStyle name="Énfasis5" xfId="4" builtinId="45" customBuiltin="1"/>
    <cellStyle name="Normal" xfId="0" builtinId="0" customBuiltin="1"/>
    <cellStyle name="Notas" xfId="9" builtinId="10" customBuiltin="1"/>
    <cellStyle name="Título" xfId="5" builtinId="15" customBuiltin="1"/>
    <cellStyle name="Título 2" xfId="6" builtinId="17" customBuiltin="1"/>
    <cellStyle name="Título 3" xfId="7" builtinId="18" customBuiltin="1"/>
  </cellStyles>
  <dxfs count="48"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Julian Calendar">
      <a:dk1>
        <a:sysClr val="windowText" lastClr="000000"/>
      </a:dk1>
      <a:lt1>
        <a:sysClr val="window" lastClr="FFFFFF"/>
      </a:lt1>
      <a:dk2>
        <a:srgbClr val="404040"/>
      </a:dk2>
      <a:lt2>
        <a:srgbClr val="F2F2F2"/>
      </a:lt2>
      <a:accent1>
        <a:srgbClr val="47BABA"/>
      </a:accent1>
      <a:accent2>
        <a:srgbClr val="E88D26"/>
      </a:accent2>
      <a:accent3>
        <a:srgbClr val="41B362"/>
      </a:accent3>
      <a:accent4>
        <a:srgbClr val="E65B61"/>
      </a:accent4>
      <a:accent5>
        <a:srgbClr val="7B7AB4"/>
      </a:accent5>
      <a:accent6>
        <a:srgbClr val="F0B11E"/>
      </a:accent6>
      <a:hlink>
        <a:srgbClr val="47BABA"/>
      </a:hlink>
      <a:folHlink>
        <a:srgbClr val="7B7AB4"/>
      </a:folHlink>
    </a:clrScheme>
    <a:fontScheme name="Julian Calendar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4" tint="-0.499984740745262"/>
    <pageSetUpPr fitToPage="1"/>
  </sheetPr>
  <dimension ref="A1:J20"/>
  <sheetViews>
    <sheetView showGridLines="0" tabSelected="1" zoomScaleNormal="100" workbookViewId="0">
      <selection activeCell="D2" sqref="D2"/>
    </sheetView>
  </sheetViews>
  <sheetFormatPr defaultColWidth="8.85546875" defaultRowHeight="12.75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>
      <c r="A1" s="28" t="str">
        <f>UPPER(TEXT(C9,"mmm"))</f>
        <v>ENE</v>
      </c>
      <c r="B1" s="14"/>
      <c r="C1" s="2" t="s">
        <v>0</v>
      </c>
      <c r="D1" s="2" t="str">
        <f t="shared" ref="D1:I1" si="0">UPPER(TEXT(D3,"dddd"))</f>
        <v>MARTES</v>
      </c>
      <c r="E1" s="2" t="str">
        <f t="shared" si="0"/>
        <v>MIÉRCOLES</v>
      </c>
      <c r="F1" s="2" t="str">
        <f t="shared" si="0"/>
        <v>JUEVES</v>
      </c>
      <c r="G1" s="2" t="str">
        <f t="shared" si="0"/>
        <v>VIERNES</v>
      </c>
      <c r="H1" s="2" t="str">
        <f t="shared" si="0"/>
        <v>SÁBADO</v>
      </c>
      <c r="I1" s="2" t="str">
        <f t="shared" si="0"/>
        <v>DOMINGO</v>
      </c>
      <c r="J1" s="1" t="s">
        <v>1</v>
      </c>
    </row>
    <row r="2" spans="1:10" ht="56.25" customHeight="1">
      <c r="A2" s="29"/>
      <c r="B2" s="26">
        <v>2015</v>
      </c>
      <c r="C2" s="19"/>
      <c r="D2" s="15"/>
      <c r="E2" s="19"/>
      <c r="F2" s="15"/>
      <c r="G2" s="19"/>
      <c r="H2" s="15"/>
      <c r="I2" s="19"/>
      <c r="J2" s="29" t="s">
        <v>1</v>
      </c>
    </row>
    <row r="3" spans="1:10" ht="16.5" customHeight="1">
      <c r="A3" s="29"/>
      <c r="B3" s="29"/>
      <c r="C3" s="3">
        <f t="array" ref="C3:I3">DaysAndWeeks+DATE(CalendarYear,1,1)-WEEKDAY(DATE(CalendarYear,1,1),(WeekStart="LUNES")+1)+1</f>
        <v>42002</v>
      </c>
      <c r="D3" s="4">
        <v>42003</v>
      </c>
      <c r="E3" s="3">
        <v>42004</v>
      </c>
      <c r="F3" s="4">
        <v>42005</v>
      </c>
      <c r="G3" s="3">
        <v>42006</v>
      </c>
      <c r="H3" s="4">
        <v>42007</v>
      </c>
      <c r="I3" s="3">
        <v>42008</v>
      </c>
      <c r="J3" s="29"/>
    </row>
    <row r="4" spans="1:10" ht="12.75" customHeight="1">
      <c r="A4" s="29"/>
      <c r="B4" s="11"/>
      <c r="C4" s="7" t="str">
        <f t="shared" ref="C4:I4" ca="1" si="1">IF(DAY(CalendarDay)=1,CONCATENATE("Semana ",WEEKNUM(CalendarDay,IF(C$1="DOM",1,2)),"/ Día ",CalendarDay-DATE(YEAR(CalendarDay),1,0)),CONCATENATE("Día ",CalendarDay-DATE(YEAR(CalendarDay),1,0)))</f>
        <v>Día 363</v>
      </c>
      <c r="D4" s="8" t="str">
        <f t="shared" ca="1" si="1"/>
        <v>Día 364</v>
      </c>
      <c r="E4" s="7" t="str">
        <f t="shared" ca="1" si="1"/>
        <v>Día 365</v>
      </c>
      <c r="F4" s="8" t="str">
        <f t="shared" ca="1" si="1"/>
        <v>Semana 1/ Día 1</v>
      </c>
      <c r="G4" s="7" t="str">
        <f t="shared" ca="1" si="1"/>
        <v>Día 2</v>
      </c>
      <c r="H4" s="8" t="str">
        <f t="shared" ca="1" si="1"/>
        <v>Día 3</v>
      </c>
      <c r="I4" s="7" t="str">
        <f t="shared" ca="1" si="1"/>
        <v>Día 4</v>
      </c>
      <c r="J4" s="29"/>
    </row>
    <row r="5" spans="1:10" ht="56.25" customHeight="1">
      <c r="A5" s="29"/>
      <c r="B5" s="13" t="s">
        <v>2</v>
      </c>
      <c r="C5" s="20"/>
      <c r="D5" s="21"/>
      <c r="E5" s="20"/>
      <c r="F5" s="21"/>
      <c r="G5" s="20"/>
      <c r="H5" s="21"/>
      <c r="I5" s="20"/>
      <c r="J5" s="29"/>
    </row>
    <row r="6" spans="1:10" ht="16.5" customHeight="1">
      <c r="A6" s="29"/>
      <c r="B6" s="29"/>
      <c r="C6" s="3">
        <f t="array" ref="C6:I6" ca="1">DaysAndWeeks+DATE(CalendarYear,1,1)-WEEKDAY(DATE(CalendarYear,1,1),(WeekStart="LUNES")+1)+8</f>
        <v>42009</v>
      </c>
      <c r="D6" s="4">
        <f ca="1"/>
        <v>42010</v>
      </c>
      <c r="E6" s="3">
        <f ca="1"/>
        <v>42011</v>
      </c>
      <c r="F6" s="4">
        <f ca="1"/>
        <v>42012</v>
      </c>
      <c r="G6" s="3">
        <f ca="1"/>
        <v>42013</v>
      </c>
      <c r="H6" s="4">
        <f ca="1"/>
        <v>42014</v>
      </c>
      <c r="I6" s="3">
        <f ca="1"/>
        <v>42015</v>
      </c>
      <c r="J6" s="29"/>
    </row>
    <row r="7" spans="1:10" ht="12.75" customHeight="1">
      <c r="A7" s="29"/>
      <c r="B7" s="29"/>
      <c r="C7" s="7" t="str">
        <f t="shared" ref="C7:I7" ca="1" si="2">IF(COLUMN(A$1)=1,CONCATENATE("Semana ",WEEKNUM(CalendarDay,IF(C$1="DOM",1,2)),"/"),"")&amp;CONCATENATE("Día ",CalendarDay-DATE(YEAR(CalendarDay),1,0))</f>
        <v>Semana 2/Día 5</v>
      </c>
      <c r="D7" s="8" t="str">
        <f t="shared" ca="1" si="2"/>
        <v>Día 6</v>
      </c>
      <c r="E7" s="7" t="str">
        <f t="shared" ca="1" si="2"/>
        <v>Día 7</v>
      </c>
      <c r="F7" s="8" t="str">
        <f t="shared" ca="1" si="2"/>
        <v>Día 8</v>
      </c>
      <c r="G7" s="7" t="str">
        <f t="shared" ca="1" si="2"/>
        <v>Día 9</v>
      </c>
      <c r="H7" s="8" t="str">
        <f t="shared" ca="1" si="2"/>
        <v>Día 10</v>
      </c>
      <c r="I7" s="7" t="str">
        <f t="shared" ca="1" si="2"/>
        <v>Día 11</v>
      </c>
      <c r="J7" s="29"/>
    </row>
    <row r="8" spans="1:10" ht="56.25" customHeight="1">
      <c r="A8" s="29"/>
      <c r="B8" s="29"/>
      <c r="C8" s="20"/>
      <c r="D8" s="21"/>
      <c r="E8" s="20"/>
      <c r="F8" s="21"/>
      <c r="G8" s="20"/>
      <c r="H8" s="21"/>
      <c r="I8" s="20"/>
      <c r="J8" s="29"/>
    </row>
    <row r="9" spans="1:10" ht="16.5" customHeight="1">
      <c r="A9" s="29"/>
      <c r="B9" s="29"/>
      <c r="C9" s="3">
        <f t="array" ref="C9:I9">DaysAndWeeks+DATE(CalendarYear,1,1)-WEEKDAY(DATE(CalendarYear,1,1),(WeekStart="LUNES")+1)+15</f>
        <v>42016</v>
      </c>
      <c r="D9" s="4">
        <v>42017</v>
      </c>
      <c r="E9" s="3">
        <v>42018</v>
      </c>
      <c r="F9" s="4">
        <v>42019</v>
      </c>
      <c r="G9" s="3">
        <f ca="1"/>
        <v>42020</v>
      </c>
      <c r="H9" s="4">
        <f ca="1"/>
        <v>42021</v>
      </c>
      <c r="I9" s="3">
        <f ca="1"/>
        <v>42022</v>
      </c>
      <c r="J9" s="29"/>
    </row>
    <row r="10" spans="1:10" ht="12.75" customHeight="1">
      <c r="A10" s="29"/>
      <c r="B10" s="29"/>
      <c r="C10" s="7" t="str">
        <f t="shared" ref="C10:I10" ca="1" si="3">IF(COLUMN(A$1)=1,CONCATENATE("Semana ",WEEKNUM(CalendarDay,IF(C$1="DOM",1,2)),"/"),"")&amp;CONCATENATE("Día ",CalendarDay-DATE(YEAR(CalendarDay),1,0))</f>
        <v>Semana 3/Día 12</v>
      </c>
      <c r="D10" s="8" t="str">
        <f t="shared" ca="1" si="3"/>
        <v>Día 13</v>
      </c>
      <c r="E10" s="7" t="str">
        <f t="shared" ca="1" si="3"/>
        <v>Día 14</v>
      </c>
      <c r="F10" s="8" t="str">
        <f t="shared" ca="1" si="3"/>
        <v>Día 15</v>
      </c>
      <c r="G10" s="7" t="str">
        <f t="shared" ca="1" si="3"/>
        <v>Día 16</v>
      </c>
      <c r="H10" s="8" t="str">
        <f t="shared" ca="1" si="3"/>
        <v>Día 17</v>
      </c>
      <c r="I10" s="7" t="str">
        <f t="shared" ca="1" si="3"/>
        <v>Día 18</v>
      </c>
      <c r="J10" s="29"/>
    </row>
    <row r="11" spans="1:10" ht="56.25" customHeight="1">
      <c r="A11" s="29"/>
      <c r="B11" s="29"/>
      <c r="C11" s="20"/>
      <c r="D11" s="21"/>
      <c r="E11" s="20"/>
      <c r="F11" s="21"/>
      <c r="G11" s="20"/>
      <c r="H11" s="21"/>
      <c r="I11" s="20"/>
      <c r="J11" s="29"/>
    </row>
    <row r="12" spans="1:10" ht="16.5" customHeight="1">
      <c r="A12" s="29"/>
      <c r="B12" s="29"/>
      <c r="C12" s="3">
        <f t="array" ref="C12:I12" ca="1">DaysAndWeeks+DATE(CalendarYear,1,1)-WEEKDAY(DATE(CalendarYear,1,1),(WeekStart="LUNES")+1)+22</f>
        <v>42023</v>
      </c>
      <c r="D12" s="4">
        <f ca="1"/>
        <v>42024</v>
      </c>
      <c r="E12" s="3">
        <f ca="1"/>
        <v>42025</v>
      </c>
      <c r="F12" s="4">
        <f ca="1"/>
        <v>42026</v>
      </c>
      <c r="G12" s="3">
        <f ca="1"/>
        <v>42027</v>
      </c>
      <c r="H12" s="4">
        <f ca="1"/>
        <v>42028</v>
      </c>
      <c r="I12" s="3">
        <f ca="1"/>
        <v>42029</v>
      </c>
      <c r="J12" s="29"/>
    </row>
    <row r="13" spans="1:10" ht="12.75" customHeight="1">
      <c r="A13" s="29"/>
      <c r="B13" s="29"/>
      <c r="C13" s="7" t="str">
        <f t="shared" ref="C13:I13" ca="1" si="4">IF(COLUMN(A$1)=1,CONCATENATE("Semana ",WEEKNUM(CalendarDay,IF(C$1="DOM",1,2)),"/"),"")&amp;CONCATENATE("Día ",CalendarDay-DATE(YEAR(CalendarDay),1,0))</f>
        <v>Semana 4/Día 19</v>
      </c>
      <c r="D13" s="8" t="str">
        <f t="shared" ca="1" si="4"/>
        <v>Día 20</v>
      </c>
      <c r="E13" s="7" t="str">
        <f t="shared" ca="1" si="4"/>
        <v>Día 21</v>
      </c>
      <c r="F13" s="8" t="str">
        <f t="shared" ca="1" si="4"/>
        <v>Día 22</v>
      </c>
      <c r="G13" s="7" t="str">
        <f t="shared" ca="1" si="4"/>
        <v>Día 23</v>
      </c>
      <c r="H13" s="8" t="str">
        <f t="shared" ca="1" si="4"/>
        <v>Día 24</v>
      </c>
      <c r="I13" s="7" t="str">
        <f t="shared" ca="1" si="4"/>
        <v>Día 25</v>
      </c>
      <c r="J13" s="29"/>
    </row>
    <row r="14" spans="1:10" ht="56.25" customHeight="1">
      <c r="A14" s="29"/>
      <c r="B14" s="29"/>
      <c r="C14" s="20"/>
      <c r="D14" s="21"/>
      <c r="E14" s="20"/>
      <c r="F14" s="21"/>
      <c r="G14" s="20"/>
      <c r="H14" s="21"/>
      <c r="I14" s="20"/>
      <c r="J14" s="29"/>
    </row>
    <row r="15" spans="1:10" ht="16.5" customHeight="1">
      <c r="A15" s="29"/>
      <c r="B15" s="29"/>
      <c r="C15" s="3">
        <f t="array" ref="C15:I15" ca="1">DaysAndWeeks+DATE(CalendarYear,1,1)-WEEKDAY(DATE(CalendarYear,1,1),(WeekStart="LUNES")+1)+29</f>
        <v>42030</v>
      </c>
      <c r="D15" s="4">
        <f ca="1"/>
        <v>42031</v>
      </c>
      <c r="E15" s="3">
        <f ca="1"/>
        <v>42032</v>
      </c>
      <c r="F15" s="4">
        <f ca="1"/>
        <v>42033</v>
      </c>
      <c r="G15" s="3">
        <f ca="1"/>
        <v>42034</v>
      </c>
      <c r="H15" s="4">
        <f ca="1"/>
        <v>42035</v>
      </c>
      <c r="I15" s="3">
        <f ca="1"/>
        <v>42036</v>
      </c>
      <c r="J15" s="29"/>
    </row>
    <row r="16" spans="1:10" ht="12.75" customHeight="1">
      <c r="A16" s="29"/>
      <c r="B16" s="29"/>
      <c r="C16" s="7" t="str">
        <f t="shared" ref="C16:I16" ca="1" si="5">IF(COLUMN(A$1)=1,CONCATENATE("Semana ",WEEKNUM(CalendarDay,IF(C$1="DOM",1,2)),"/"),"")&amp;CONCATENATE("Día ",CalendarDay-DATE(YEAR(CalendarDay),1,0))</f>
        <v>Semana 5/Día 26</v>
      </c>
      <c r="D16" s="8" t="str">
        <f t="shared" ca="1" si="5"/>
        <v>Día 27</v>
      </c>
      <c r="E16" s="7" t="str">
        <f t="shared" ca="1" si="5"/>
        <v>Día 28</v>
      </c>
      <c r="F16" s="8" t="str">
        <f t="shared" ca="1" si="5"/>
        <v>Día 29</v>
      </c>
      <c r="G16" s="7" t="str">
        <f t="shared" ca="1" si="5"/>
        <v>Día 30</v>
      </c>
      <c r="H16" s="8" t="str">
        <f t="shared" ca="1" si="5"/>
        <v>Día 31</v>
      </c>
      <c r="I16" s="7" t="str">
        <f t="shared" ca="1" si="5"/>
        <v>Día 32</v>
      </c>
      <c r="J16" s="29"/>
    </row>
    <row r="17" spans="3:10" ht="12.75" customHeight="1">
      <c r="C17" s="32"/>
      <c r="D17" s="34"/>
      <c r="E17" s="17" t="s">
        <v>3</v>
      </c>
      <c r="F17" s="9"/>
      <c r="G17" s="9"/>
      <c r="H17" s="9"/>
      <c r="I17" s="9"/>
      <c r="J17" s="29"/>
    </row>
    <row r="18" spans="3:10" ht="43.5" customHeight="1">
      <c r="C18" s="33"/>
      <c r="D18" s="35"/>
      <c r="E18" s="30"/>
      <c r="F18" s="30"/>
      <c r="G18" s="30"/>
      <c r="H18" s="30"/>
      <c r="I18" s="30"/>
      <c r="J18" s="12"/>
    </row>
    <row r="19" spans="3:10" ht="16.5" customHeight="1">
      <c r="C19" s="3">
        <f t="array" ref="C19:D19">DaysAndWeeks+DATE(CalendarYear,1,1)-WEEKDAY(DATE(CalendarYear,1,1),(WeekStart="LUNES")+1)+36</f>
        <v>42037</v>
      </c>
      <c r="D19" s="4">
        <v>42038</v>
      </c>
      <c r="E19" s="31"/>
      <c r="F19" s="30"/>
      <c r="G19" s="30"/>
      <c r="H19" s="30"/>
      <c r="I19" s="30"/>
      <c r="J19" s="12"/>
    </row>
    <row r="20" spans="3:10" ht="12.75" customHeight="1">
      <c r="C20" s="5" t="str">
        <f ca="1">IF(COLUMN(A$1)=1,CONCATENATE("Semana ",WEEKNUM(CalendarDay,IF(C$1="DOM",1,2)),"/"),"")&amp;CONCATENATE("Día ",CalendarDay-DATE(YEAR(CalendarDay),1,0))</f>
        <v>Semana 6/Día 33</v>
      </c>
      <c r="D20" s="6" t="str">
        <f ca="1">IF(COLUMN(B$1)=1,CONCATENATE("Semana ",WEEKNUM(CalendarDay,IF(D$1="DOM",1,2)),"/"),"")&amp;CONCATENATE("Día ",CalendarDay-DATE(YEAR(CalendarDay),1,0))</f>
        <v>Día 34</v>
      </c>
      <c r="E20" s="31"/>
      <c r="F20" s="30"/>
      <c r="G20" s="30"/>
      <c r="H20" s="30"/>
      <c r="I20" s="30"/>
      <c r="J20" s="12"/>
    </row>
  </sheetData>
  <mergeCells count="3">
    <mergeCell ref="E18:I20"/>
    <mergeCell ref="C17:C18"/>
    <mergeCell ref="D17:D18"/>
  </mergeCells>
  <phoneticPr fontId="1" type="noConversion"/>
  <conditionalFormatting sqref="C15:I15 C19:D19">
    <cfRule type="expression" dxfId="47" priority="5">
      <formula>AND(DAY(C15)&gt;=1,DAY(C15)&lt;=15)</formula>
    </cfRule>
  </conditionalFormatting>
  <conditionalFormatting sqref="C3:H3">
    <cfRule type="expression" dxfId="46" priority="4">
      <formula>DAY(C3)&gt;8</formula>
    </cfRule>
  </conditionalFormatting>
  <conditionalFormatting sqref="C16:I16 C20:D20 C17:D17 F17:I17">
    <cfRule type="expression" dxfId="45" priority="7">
      <formula>AND(DAY(C15)&gt;=1,DAY(C15)&lt;=15)</formula>
    </cfRule>
  </conditionalFormatting>
  <conditionalFormatting sqref="C4:H4">
    <cfRule type="expression" dxfId="44" priority="1">
      <formula>DAY(C3)&gt;8</formula>
    </cfRule>
  </conditionalFormatting>
  <dataValidations count="1">
    <dataValidation type="list" allowBlank="1" showInputMessage="1" showErrorMessage="1" sqref="C1">
      <formula1>"DOMINGO, LUNES"</formula1>
    </dataValidation>
  </dataValidations>
  <printOptions horizontalCentered="1" verticalCentered="1"/>
  <pageMargins left="0.25" right="0.25" top="0.75" bottom="0.75" header="0.3" footer="0.3"/>
  <pageSetup scale="91" orientation="landscape" r:id="rId1"/>
  <headerFooter alignWithMargins="0"/>
  <customProperties>
    <customPr name="SheetChanged" r:id="rId2"/>
  </customProperties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theme="2" tint="-0.499984740745262"/>
    <pageSetUpPr fitToPage="1"/>
  </sheetPr>
  <dimension ref="A1:J20"/>
  <sheetViews>
    <sheetView showGridLines="0" zoomScaleNormal="100" workbookViewId="0"/>
  </sheetViews>
  <sheetFormatPr defaultColWidth="8.85546875" defaultRowHeight="12.75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>
      <c r="A1" s="18" t="str">
        <f>UPPER(TEXT(C9,"mmm"))</f>
        <v>OCT</v>
      </c>
      <c r="B1" s="18"/>
      <c r="C1" s="2" t="str">
        <f>ENE!C1</f>
        <v>LUNES</v>
      </c>
      <c r="D1" s="2" t="str">
        <f>ENE!D1</f>
        <v>MARTES</v>
      </c>
      <c r="E1" s="2" t="str">
        <f>ENE!E1</f>
        <v>MIÉRCOLES</v>
      </c>
      <c r="F1" s="2" t="str">
        <f>ENE!F1</f>
        <v>JUEVES</v>
      </c>
      <c r="G1" s="2" t="str">
        <f>ENE!G1</f>
        <v>VIERNES</v>
      </c>
      <c r="H1" s="2" t="str">
        <f>ENE!H1</f>
        <v>SÁBADO</v>
      </c>
      <c r="I1" s="2" t="str">
        <f>ENE!I1</f>
        <v>DOMINGO</v>
      </c>
      <c r="J1" s="1" t="s">
        <v>1</v>
      </c>
    </row>
    <row r="2" spans="1:10" ht="56.25" customHeight="1">
      <c r="A2" s="29"/>
      <c r="B2" s="26">
        <f>CalendarYear</f>
        <v>2015</v>
      </c>
      <c r="C2" s="22"/>
      <c r="D2" s="23"/>
      <c r="E2" s="22"/>
      <c r="F2" s="23"/>
      <c r="G2" s="22"/>
      <c r="H2" s="23"/>
      <c r="I2" s="22"/>
      <c r="J2" s="29" t="s">
        <v>1</v>
      </c>
    </row>
    <row r="3" spans="1:10" ht="16.5" customHeight="1">
      <c r="A3" s="29"/>
      <c r="B3" s="29"/>
      <c r="C3" s="3">
        <f t="array" ref="C3:I3">DaysAndWeeks+DATE(CalendarYear,10,1)-WEEKDAY(DATE(CalendarYear,10,1),(WeekStart="LUNES")+1)+1</f>
        <v>42275</v>
      </c>
      <c r="D3" s="4">
        <v>42276</v>
      </c>
      <c r="E3" s="3">
        <v>42277</v>
      </c>
      <c r="F3" s="4">
        <v>42278</v>
      </c>
      <c r="G3" s="3">
        <v>42279</v>
      </c>
      <c r="H3" s="4">
        <v>42280</v>
      </c>
      <c r="I3" s="3">
        <v>42281</v>
      </c>
      <c r="J3" s="29"/>
    </row>
    <row r="4" spans="1:10" ht="12.75" customHeight="1">
      <c r="A4" s="29"/>
      <c r="B4" s="11"/>
      <c r="C4" s="7" t="str">
        <f t="shared" ref="C4:I4" ca="1" si="0">IF(COLUMN(A$1)=1,CONCATENATE("Semana ",WEEKNUM(CalendarDay),"/"),"")&amp;CONCATENATE("Día ",CalendarDay-DATE(YEAR(CalendarDay),1,0))</f>
        <v>Semana 40/Día 271</v>
      </c>
      <c r="D4" s="8" t="str">
        <f t="shared" ca="1" si="0"/>
        <v>Día 272</v>
      </c>
      <c r="E4" s="7" t="str">
        <f t="shared" ca="1" si="0"/>
        <v>Día 273</v>
      </c>
      <c r="F4" s="8" t="str">
        <f t="shared" ca="1" si="0"/>
        <v>Día 274</v>
      </c>
      <c r="G4" s="7" t="str">
        <f t="shared" ca="1" si="0"/>
        <v>Día 275</v>
      </c>
      <c r="H4" s="8" t="str">
        <f t="shared" ca="1" si="0"/>
        <v>Día 276</v>
      </c>
      <c r="I4" s="7" t="str">
        <f t="shared" ca="1" si="0"/>
        <v>Día 277</v>
      </c>
      <c r="J4" s="29"/>
    </row>
    <row r="5" spans="1:10" ht="56.25" customHeight="1">
      <c r="A5" s="29"/>
      <c r="B5" s="29"/>
      <c r="C5" s="24"/>
      <c r="D5" s="25"/>
      <c r="E5" s="24"/>
      <c r="F5" s="25"/>
      <c r="G5" s="24"/>
      <c r="H5" s="25"/>
      <c r="I5" s="24"/>
      <c r="J5" s="29"/>
    </row>
    <row r="6" spans="1:10" ht="16.5" customHeight="1">
      <c r="A6" s="29"/>
      <c r="B6" s="29"/>
      <c r="C6" s="3">
        <f t="array" ref="C6:I6" ca="1">DaysAndWeeks+DATE(CalendarYear,10,1)-WEEKDAY(DATE(CalendarYear,10,1),(WeekStart="LUNES")+1)+8</f>
        <v>42282</v>
      </c>
      <c r="D6" s="4">
        <f ca="1"/>
        <v>42283</v>
      </c>
      <c r="E6" s="3">
        <f ca="1"/>
        <v>42284</v>
      </c>
      <c r="F6" s="4">
        <f ca="1"/>
        <v>42285</v>
      </c>
      <c r="G6" s="3">
        <f ca="1"/>
        <v>42286</v>
      </c>
      <c r="H6" s="4">
        <f ca="1"/>
        <v>42287</v>
      </c>
      <c r="I6" s="3">
        <f ca="1"/>
        <v>42288</v>
      </c>
      <c r="J6" s="29"/>
    </row>
    <row r="7" spans="1:10" ht="12.75" customHeight="1">
      <c r="A7" s="29"/>
      <c r="B7" s="29"/>
      <c r="C7" s="7" t="str">
        <f t="shared" ref="C7:I7" ca="1" si="1">IF(COLUMN(A$1)=1,CONCATENATE("Semana ",WEEKNUM(CalendarDay,IF(C$1="DOM",1,2)),"/"),"")&amp;CONCATENATE("Día ",CalendarDay-DATE(YEAR(CalendarDay),1,0))</f>
        <v>Semana 41/Día 278</v>
      </c>
      <c r="D7" s="8" t="str">
        <f t="shared" ca="1" si="1"/>
        <v>Día 279</v>
      </c>
      <c r="E7" s="7" t="str">
        <f t="shared" ca="1" si="1"/>
        <v>Día 280</v>
      </c>
      <c r="F7" s="8" t="str">
        <f t="shared" ca="1" si="1"/>
        <v>Día 281</v>
      </c>
      <c r="G7" s="7" t="str">
        <f t="shared" ca="1" si="1"/>
        <v>Día 282</v>
      </c>
      <c r="H7" s="8" t="str">
        <f t="shared" ca="1" si="1"/>
        <v>Día 283</v>
      </c>
      <c r="I7" s="7" t="str">
        <f t="shared" ca="1" si="1"/>
        <v>Día 284</v>
      </c>
      <c r="J7" s="29"/>
    </row>
    <row r="8" spans="1:10" ht="56.25" customHeight="1">
      <c r="A8" s="29"/>
      <c r="B8" s="29"/>
      <c r="C8" s="24"/>
      <c r="D8" s="25"/>
      <c r="E8" s="24"/>
      <c r="F8" s="25"/>
      <c r="G8" s="24"/>
      <c r="H8" s="25"/>
      <c r="I8" s="24"/>
      <c r="J8" s="29"/>
    </row>
    <row r="9" spans="1:10" ht="16.5" customHeight="1">
      <c r="A9" s="29"/>
      <c r="B9" s="29"/>
      <c r="C9" s="3">
        <f t="array" ref="C9:I9">DaysAndWeeks+DATE(CalendarYear,10,1)-WEEKDAY(DATE(CalendarYear,10,1),(WeekStart="LUNES")+1)+15</f>
        <v>42289</v>
      </c>
      <c r="D9" s="4">
        <v>42290</v>
      </c>
      <c r="E9" s="3">
        <v>42291</v>
      </c>
      <c r="F9" s="4">
        <v>42292</v>
      </c>
      <c r="G9" s="3">
        <v>42293</v>
      </c>
      <c r="H9" s="4">
        <v>42294</v>
      </c>
      <c r="I9" s="3">
        <v>42295</v>
      </c>
      <c r="J9" s="29"/>
    </row>
    <row r="10" spans="1:10" ht="12.75" customHeight="1">
      <c r="A10" s="29"/>
      <c r="B10" s="29"/>
      <c r="C10" s="7" t="str">
        <f t="shared" ref="C10:I10" ca="1" si="2">IF(COLUMN(A$1)=1,CONCATENATE("Semana ",WEEKNUM(CalendarDay,IF(C$1="DOM",1,2)),"/"),"")&amp;CONCATENATE("Día ",CalendarDay-DATE(YEAR(CalendarDay),1,0))</f>
        <v>Semana 42/Día 285</v>
      </c>
      <c r="D10" s="8" t="str">
        <f t="shared" ca="1" si="2"/>
        <v>Día 286</v>
      </c>
      <c r="E10" s="7" t="str">
        <f t="shared" ca="1" si="2"/>
        <v>Día 287</v>
      </c>
      <c r="F10" s="8" t="str">
        <f t="shared" ca="1" si="2"/>
        <v>Día 288</v>
      </c>
      <c r="G10" s="7" t="str">
        <f t="shared" ca="1" si="2"/>
        <v>Día 289</v>
      </c>
      <c r="H10" s="8" t="str">
        <f t="shared" ca="1" si="2"/>
        <v>Día 290</v>
      </c>
      <c r="I10" s="7" t="str">
        <f t="shared" ca="1" si="2"/>
        <v>Día 291</v>
      </c>
      <c r="J10" s="29"/>
    </row>
    <row r="11" spans="1:10" ht="56.25" customHeight="1">
      <c r="A11" s="29"/>
      <c r="B11" s="29"/>
      <c r="C11" s="24"/>
      <c r="D11" s="25"/>
      <c r="E11" s="24"/>
      <c r="F11" s="25"/>
      <c r="G11" s="24"/>
      <c r="H11" s="25"/>
      <c r="I11" s="24"/>
      <c r="J11" s="29"/>
    </row>
    <row r="12" spans="1:10" ht="16.5" customHeight="1">
      <c r="A12" s="29"/>
      <c r="B12" s="29"/>
      <c r="C12" s="3">
        <f t="array" ref="C12:I12" ca="1">DaysAndWeeks+DATE(CalendarYear,10,1)-WEEKDAY(DATE(CalendarYear,10,1),(WeekStart="LUNES")+1)+22</f>
        <v>42296</v>
      </c>
      <c r="D12" s="4">
        <f ca="1"/>
        <v>42297</v>
      </c>
      <c r="E12" s="3">
        <f ca="1"/>
        <v>42298</v>
      </c>
      <c r="F12" s="4">
        <f ca="1"/>
        <v>42299</v>
      </c>
      <c r="G12" s="3">
        <f ca="1"/>
        <v>42300</v>
      </c>
      <c r="H12" s="4">
        <f ca="1"/>
        <v>42301</v>
      </c>
      <c r="I12" s="3">
        <f ca="1"/>
        <v>42302</v>
      </c>
      <c r="J12" s="29"/>
    </row>
    <row r="13" spans="1:10" ht="12.75" customHeight="1">
      <c r="A13" s="29"/>
      <c r="B13" s="29"/>
      <c r="C13" s="7" t="str">
        <f t="shared" ref="C13:I13" ca="1" si="3">IF(COLUMN(A$1)=1,CONCATENATE("Semana ",WEEKNUM(CalendarDay,IF(C$1="DOM",1,2)),"/"),"")&amp;CONCATENATE("Día ",CalendarDay-DATE(YEAR(CalendarDay),1,0))</f>
        <v>Semana 43/Día 292</v>
      </c>
      <c r="D13" s="8" t="str">
        <f t="shared" ca="1" si="3"/>
        <v>Día 293</v>
      </c>
      <c r="E13" s="7" t="str">
        <f t="shared" ca="1" si="3"/>
        <v>Día 294</v>
      </c>
      <c r="F13" s="8" t="str">
        <f t="shared" ca="1" si="3"/>
        <v>Día 295</v>
      </c>
      <c r="G13" s="7" t="str">
        <f t="shared" ca="1" si="3"/>
        <v>Día 296</v>
      </c>
      <c r="H13" s="8" t="str">
        <f t="shared" ca="1" si="3"/>
        <v>Día 297</v>
      </c>
      <c r="I13" s="7" t="str">
        <f t="shared" ca="1" si="3"/>
        <v>Día 298</v>
      </c>
      <c r="J13" s="29"/>
    </row>
    <row r="14" spans="1:10" ht="56.25" customHeight="1">
      <c r="A14" s="29"/>
      <c r="B14" s="29"/>
      <c r="C14" s="24"/>
      <c r="D14" s="25"/>
      <c r="E14" s="24"/>
      <c r="F14" s="25"/>
      <c r="G14" s="24"/>
      <c r="H14" s="25"/>
      <c r="I14" s="24"/>
      <c r="J14" s="29"/>
    </row>
    <row r="15" spans="1:10" ht="16.5" customHeight="1">
      <c r="A15" s="29"/>
      <c r="B15" s="29"/>
      <c r="C15" s="3">
        <f t="array" ref="C15:I15">DaysAndWeeks+DATE(CalendarYear,10,1)-WEEKDAY(DATE(CalendarYear,10,1),(WeekStart="LUNES")+1)+29</f>
        <v>42303</v>
      </c>
      <c r="D15" s="4">
        <v>42304</v>
      </c>
      <c r="E15" s="3">
        <v>42305</v>
      </c>
      <c r="F15" s="4">
        <v>42306</v>
      </c>
      <c r="G15" s="3">
        <v>42307</v>
      </c>
      <c r="H15" s="4">
        <v>42308</v>
      </c>
      <c r="I15" s="3">
        <v>42309</v>
      </c>
      <c r="J15" s="29"/>
    </row>
    <row r="16" spans="1:10" ht="12.75" customHeight="1">
      <c r="A16" s="29"/>
      <c r="B16" s="29"/>
      <c r="C16" s="7" t="str">
        <f t="shared" ref="C16:I16" ca="1" si="4">IF(COLUMN(A$1)=1,CONCATENATE("Semana ",WEEKNUM(CalendarDay,IF(C$1="DOM",1,2)),"/"),"")&amp;CONCATENATE("Día ",CalendarDay-DATE(YEAR(CalendarDay),1,0))</f>
        <v>Semana 44/Día 299</v>
      </c>
      <c r="D16" s="8" t="str">
        <f t="shared" ca="1" si="4"/>
        <v>Día 300</v>
      </c>
      <c r="E16" s="7" t="str">
        <f t="shared" ca="1" si="4"/>
        <v>Día 301</v>
      </c>
      <c r="F16" s="8" t="str">
        <f t="shared" ca="1" si="4"/>
        <v>Día 302</v>
      </c>
      <c r="G16" s="7" t="str">
        <f t="shared" ca="1" si="4"/>
        <v>Día 303</v>
      </c>
      <c r="H16" s="8" t="str">
        <f t="shared" ca="1" si="4"/>
        <v>Día 304</v>
      </c>
      <c r="I16" s="7" t="str">
        <f t="shared" ca="1" si="4"/>
        <v>Día 305</v>
      </c>
      <c r="J16" s="29"/>
    </row>
    <row r="17" spans="3:10" ht="12.75" customHeight="1">
      <c r="C17" s="36"/>
      <c r="D17" s="37"/>
      <c r="E17" s="17" t="s">
        <v>3</v>
      </c>
      <c r="F17" s="9"/>
      <c r="G17" s="9"/>
      <c r="H17" s="9"/>
      <c r="I17" s="9"/>
      <c r="J17" s="29"/>
    </row>
    <row r="18" spans="3:10" ht="43.5" customHeight="1">
      <c r="C18" s="36"/>
      <c r="D18" s="38"/>
      <c r="E18" s="30"/>
      <c r="F18" s="30"/>
      <c r="G18" s="30"/>
      <c r="H18" s="30"/>
      <c r="I18" s="30"/>
      <c r="J18" s="12"/>
    </row>
    <row r="19" spans="3:10" ht="16.5" customHeight="1">
      <c r="C19" s="3">
        <f t="array" ref="C19:D19">DaysAndWeeks+DATE(CalendarYear,10,1)-WEEKDAY(DATE(CalendarYear,10,1),(WeekStart="LUNES")+1)+36</f>
        <v>42310</v>
      </c>
      <c r="D19" s="4">
        <v>42311</v>
      </c>
      <c r="E19" s="31"/>
      <c r="F19" s="30"/>
      <c r="G19" s="30"/>
      <c r="H19" s="30"/>
      <c r="I19" s="30"/>
      <c r="J19" s="12"/>
    </row>
    <row r="20" spans="3:10" ht="12.75" customHeight="1">
      <c r="C20" s="5" t="str">
        <f ca="1">IF(COLUMN(A$1)=1,CONCATENATE("Semana ",WEEKNUM(CalendarDay,IF(C$1="DOM",1,2)),"/"),"")&amp;CONCATENATE("Día ",CalendarDay-DATE(YEAR(CalendarDay),1,0))</f>
        <v>Semana 45/Día 306</v>
      </c>
      <c r="D20" s="6" t="str">
        <f ca="1">IF(COLUMN(B$1)=1,CONCATENATE("Semana ",WEEKNUM(CalendarDay,IF(D$1="DOM",1,2)),"/"),"")&amp;CONCATENATE("Día ",CalendarDay-DATE(YEAR(CalendarDay),1,0))</f>
        <v>Día 307</v>
      </c>
      <c r="E20" s="31"/>
      <c r="F20" s="30"/>
      <c r="G20" s="30"/>
      <c r="H20" s="30"/>
      <c r="I20" s="30"/>
      <c r="J20" s="12"/>
    </row>
  </sheetData>
  <mergeCells count="3">
    <mergeCell ref="E18:I20"/>
    <mergeCell ref="C17:C18"/>
    <mergeCell ref="D17:D18"/>
  </mergeCells>
  <conditionalFormatting sqref="C15:I15 C19:D19">
    <cfRule type="expression" dxfId="11" priority="2">
      <formula>AND(DAY(C15)&gt;=1,DAY(C15)&lt;=15)</formula>
    </cfRule>
  </conditionalFormatting>
  <conditionalFormatting sqref="C3:H3">
    <cfRule type="expression" dxfId="10" priority="1">
      <formula>DAY(C3)&gt;8</formula>
    </cfRule>
  </conditionalFormatting>
  <conditionalFormatting sqref="C4:H4">
    <cfRule type="expression" dxfId="9" priority="3">
      <formula>DAY(C3)&gt;8</formula>
    </cfRule>
  </conditionalFormatting>
  <conditionalFormatting sqref="C16:I16 C20:D20 C17:D17 F17:I17">
    <cfRule type="expression" dxfId="8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theme="2" tint="-0.749992370372631"/>
    <pageSetUpPr fitToPage="1"/>
  </sheetPr>
  <dimension ref="A1:J20"/>
  <sheetViews>
    <sheetView showGridLines="0" zoomScaleNormal="100" workbookViewId="0"/>
  </sheetViews>
  <sheetFormatPr defaultColWidth="8.85546875" defaultRowHeight="12.75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>
      <c r="A1" s="18" t="str">
        <f>UPPER(TEXT(C9,"mmm"))</f>
        <v>NOV</v>
      </c>
      <c r="B1" s="18"/>
      <c r="C1" s="2" t="str">
        <f>ENE!C1</f>
        <v>LUNES</v>
      </c>
      <c r="D1" s="2" t="str">
        <f>ENE!D1</f>
        <v>MARTES</v>
      </c>
      <c r="E1" s="2" t="str">
        <f>ENE!E1</f>
        <v>MIÉRCOLES</v>
      </c>
      <c r="F1" s="2" t="str">
        <f>ENE!F1</f>
        <v>JUEVES</v>
      </c>
      <c r="G1" s="2" t="str">
        <f>ENE!G1</f>
        <v>VIERNES</v>
      </c>
      <c r="H1" s="2" t="str">
        <f>ENE!H1</f>
        <v>SÁBADO</v>
      </c>
      <c r="I1" s="2" t="str">
        <f>ENE!I1</f>
        <v>DOMINGO</v>
      </c>
      <c r="J1" s="1" t="s">
        <v>1</v>
      </c>
    </row>
    <row r="2" spans="1:10" ht="56.25" customHeight="1">
      <c r="A2" s="29"/>
      <c r="B2" s="26">
        <f>CalendarYear</f>
        <v>2015</v>
      </c>
      <c r="C2" s="22"/>
      <c r="D2" s="23"/>
      <c r="E2" s="22"/>
      <c r="F2" s="23"/>
      <c r="G2" s="22"/>
      <c r="H2" s="23"/>
      <c r="I2" s="22"/>
      <c r="J2" s="29" t="s">
        <v>1</v>
      </c>
    </row>
    <row r="3" spans="1:10" ht="16.5" customHeight="1">
      <c r="A3" s="29"/>
      <c r="B3" s="29"/>
      <c r="C3" s="3">
        <f t="array" ref="C3:I3">DaysAndWeeks+DATE(CalendarYear,11,1)-WEEKDAY(DATE(CalendarYear,11,1),(WeekStart="LUNES")+1)+1</f>
        <v>42303</v>
      </c>
      <c r="D3" s="4">
        <v>42304</v>
      </c>
      <c r="E3" s="3">
        <v>42305</v>
      </c>
      <c r="F3" s="4">
        <v>42306</v>
      </c>
      <c r="G3" s="3">
        <v>42307</v>
      </c>
      <c r="H3" s="4">
        <v>42308</v>
      </c>
      <c r="I3" s="3">
        <v>42309</v>
      </c>
      <c r="J3" s="29"/>
    </row>
    <row r="4" spans="1:10" ht="12.75" customHeight="1">
      <c r="A4" s="29"/>
      <c r="B4" s="11"/>
      <c r="C4" s="7" t="str">
        <f t="shared" ref="C4:I4" ca="1" si="0">IF(COLUMN(A$1)=1,CONCATENATE("Semana ",WEEKNUM(CalendarDay),"/"),"")&amp;CONCATENATE("Día ",CalendarDay-DATE(YEAR(CalendarDay),1,0))</f>
        <v>Semana 44/Día 299</v>
      </c>
      <c r="D4" s="8" t="str">
        <f t="shared" ca="1" si="0"/>
        <v>Día 300</v>
      </c>
      <c r="E4" s="7" t="str">
        <f t="shared" ca="1" si="0"/>
        <v>Día 301</v>
      </c>
      <c r="F4" s="8" t="str">
        <f t="shared" ca="1" si="0"/>
        <v>Día 302</v>
      </c>
      <c r="G4" s="7" t="str">
        <f t="shared" ca="1" si="0"/>
        <v>Día 303</v>
      </c>
      <c r="H4" s="8" t="str">
        <f t="shared" ca="1" si="0"/>
        <v>Día 304</v>
      </c>
      <c r="I4" s="7" t="str">
        <f t="shared" ca="1" si="0"/>
        <v>Día 305</v>
      </c>
      <c r="J4" s="29"/>
    </row>
    <row r="5" spans="1:10" ht="56.25" customHeight="1">
      <c r="A5" s="29"/>
      <c r="B5" s="29"/>
      <c r="C5" s="24"/>
      <c r="D5" s="25"/>
      <c r="E5" s="24"/>
      <c r="F5" s="25"/>
      <c r="G5" s="24"/>
      <c r="H5" s="25"/>
      <c r="I5" s="24"/>
      <c r="J5" s="29"/>
    </row>
    <row r="6" spans="1:10" ht="16.5" customHeight="1">
      <c r="A6" s="29"/>
      <c r="B6" s="29"/>
      <c r="C6" s="3">
        <f t="array" ref="C6:I6" ca="1">DaysAndWeeks+DATE(CalendarYear,11,1)-WEEKDAY(DATE(CalendarYear,11,1),(WeekStart="LUNES")+1)+8</f>
        <v>42310</v>
      </c>
      <c r="D6" s="4">
        <f ca="1"/>
        <v>42311</v>
      </c>
      <c r="E6" s="3">
        <f ca="1"/>
        <v>42312</v>
      </c>
      <c r="F6" s="4">
        <f ca="1"/>
        <v>42313</v>
      </c>
      <c r="G6" s="3">
        <f ca="1"/>
        <v>42314</v>
      </c>
      <c r="H6" s="4">
        <f ca="1"/>
        <v>42315</v>
      </c>
      <c r="I6" s="3">
        <f ca="1"/>
        <v>42316</v>
      </c>
      <c r="J6" s="29"/>
    </row>
    <row r="7" spans="1:10" ht="12.75" customHeight="1">
      <c r="A7" s="29"/>
      <c r="B7" s="29"/>
      <c r="C7" s="7" t="str">
        <f t="shared" ref="C7:I7" ca="1" si="1">IF(COLUMN(A$1)=1,CONCATENATE("Semana ",WEEKNUM(CalendarDay,IF(C$1="DOM",1,2)),"/"),"")&amp;CONCATENATE("Día ",CalendarDay-DATE(YEAR(CalendarDay),1,0))</f>
        <v>Semana 45/Día 306</v>
      </c>
      <c r="D7" s="8" t="str">
        <f t="shared" ca="1" si="1"/>
        <v>Día 307</v>
      </c>
      <c r="E7" s="7" t="str">
        <f t="shared" ca="1" si="1"/>
        <v>Día 308</v>
      </c>
      <c r="F7" s="8" t="str">
        <f t="shared" ca="1" si="1"/>
        <v>Día 309</v>
      </c>
      <c r="G7" s="7" t="str">
        <f t="shared" ca="1" si="1"/>
        <v>Día 310</v>
      </c>
      <c r="H7" s="8" t="str">
        <f t="shared" ca="1" si="1"/>
        <v>Día 311</v>
      </c>
      <c r="I7" s="7" t="str">
        <f t="shared" ca="1" si="1"/>
        <v>Día 312</v>
      </c>
      <c r="J7" s="29"/>
    </row>
    <row r="8" spans="1:10" ht="56.25" customHeight="1">
      <c r="A8" s="29"/>
      <c r="B8" s="29"/>
      <c r="C8" s="24"/>
      <c r="D8" s="25"/>
      <c r="E8" s="24"/>
      <c r="F8" s="25"/>
      <c r="G8" s="24"/>
      <c r="H8" s="25"/>
      <c r="I8" s="24"/>
      <c r="J8" s="29"/>
    </row>
    <row r="9" spans="1:10" ht="16.5" customHeight="1">
      <c r="A9" s="29"/>
      <c r="B9" s="29"/>
      <c r="C9" s="3">
        <f t="array" ref="C9:I9">DaysAndWeeks+DATE(CalendarYear,11,1)-WEEKDAY(DATE(CalendarYear,11,1),(WeekStart="LUNES")+1)+15</f>
        <v>42317</v>
      </c>
      <c r="D9" s="4">
        <v>42318</v>
      </c>
      <c r="E9" s="3">
        <v>42319</v>
      </c>
      <c r="F9" s="4">
        <v>42320</v>
      </c>
      <c r="G9" s="3">
        <v>42321</v>
      </c>
      <c r="H9" s="4">
        <v>42322</v>
      </c>
      <c r="I9" s="3">
        <v>42323</v>
      </c>
      <c r="J9" s="29"/>
    </row>
    <row r="10" spans="1:10" ht="12.75" customHeight="1">
      <c r="A10" s="29"/>
      <c r="B10" s="29"/>
      <c r="C10" s="7" t="str">
        <f t="shared" ref="C10:I10" ca="1" si="2">IF(COLUMN(A$1)=1,CONCATENATE("Semana ",WEEKNUM(CalendarDay,IF(C$1="DOM",1,2)),"/"),"")&amp;CONCATENATE("Día ",CalendarDay-DATE(YEAR(CalendarDay),1,0))</f>
        <v>Semana 46/Día 313</v>
      </c>
      <c r="D10" s="8" t="str">
        <f t="shared" ca="1" si="2"/>
        <v>Día 314</v>
      </c>
      <c r="E10" s="7" t="str">
        <f t="shared" ca="1" si="2"/>
        <v>Día 315</v>
      </c>
      <c r="F10" s="8" t="str">
        <f t="shared" ca="1" si="2"/>
        <v>Día 316</v>
      </c>
      <c r="G10" s="7" t="str">
        <f t="shared" ca="1" si="2"/>
        <v>Día 317</v>
      </c>
      <c r="H10" s="8" t="str">
        <f t="shared" ca="1" si="2"/>
        <v>Día 318</v>
      </c>
      <c r="I10" s="7" t="str">
        <f t="shared" ca="1" si="2"/>
        <v>Día 319</v>
      </c>
      <c r="J10" s="29"/>
    </row>
    <row r="11" spans="1:10" ht="56.25" customHeight="1">
      <c r="A11" s="29"/>
      <c r="B11" s="29"/>
      <c r="C11" s="24"/>
      <c r="D11" s="25"/>
      <c r="E11" s="24"/>
      <c r="F11" s="25"/>
      <c r="G11" s="24"/>
      <c r="H11" s="25"/>
      <c r="I11" s="24"/>
      <c r="J11" s="29"/>
    </row>
    <row r="12" spans="1:10" ht="16.5" customHeight="1">
      <c r="A12" s="29"/>
      <c r="B12" s="29"/>
      <c r="C12" s="3">
        <f t="array" ref="C12:I12" ca="1">DaysAndWeeks+DATE(CalendarYear,11,1)-WEEKDAY(DATE(CalendarYear,11,1),(WeekStart="LUNES")+1)+22</f>
        <v>42324</v>
      </c>
      <c r="D12" s="4">
        <f ca="1"/>
        <v>42325</v>
      </c>
      <c r="E12" s="3">
        <f ca="1"/>
        <v>42326</v>
      </c>
      <c r="F12" s="4">
        <f ca="1"/>
        <v>42327</v>
      </c>
      <c r="G12" s="3">
        <f ca="1"/>
        <v>42328</v>
      </c>
      <c r="H12" s="4">
        <f ca="1"/>
        <v>42329</v>
      </c>
      <c r="I12" s="3">
        <f ca="1"/>
        <v>42330</v>
      </c>
      <c r="J12" s="29"/>
    </row>
    <row r="13" spans="1:10" ht="12.75" customHeight="1">
      <c r="A13" s="29"/>
      <c r="B13" s="29"/>
      <c r="C13" s="7" t="str">
        <f t="shared" ref="C13:I13" ca="1" si="3">IF(COLUMN(A$1)=1,CONCATENATE("Semana ",WEEKNUM(CalendarDay,IF(C$1="DOM",1,2)),"/"),"")&amp;CONCATENATE("Día ",CalendarDay-DATE(YEAR(CalendarDay),1,0))</f>
        <v>Semana 47/Día 320</v>
      </c>
      <c r="D13" s="8" t="str">
        <f t="shared" ca="1" si="3"/>
        <v>Día 321</v>
      </c>
      <c r="E13" s="7" t="str">
        <f t="shared" ca="1" si="3"/>
        <v>Día 322</v>
      </c>
      <c r="F13" s="8" t="str">
        <f t="shared" ca="1" si="3"/>
        <v>Día 323</v>
      </c>
      <c r="G13" s="7" t="str">
        <f t="shared" ca="1" si="3"/>
        <v>Día 324</v>
      </c>
      <c r="H13" s="8" t="str">
        <f t="shared" ca="1" si="3"/>
        <v>Día 325</v>
      </c>
      <c r="I13" s="7" t="str">
        <f t="shared" ca="1" si="3"/>
        <v>Día 326</v>
      </c>
      <c r="J13" s="29"/>
    </row>
    <row r="14" spans="1:10" ht="56.25" customHeight="1">
      <c r="A14" s="29"/>
      <c r="B14" s="29"/>
      <c r="C14" s="24"/>
      <c r="D14" s="25"/>
      <c r="E14" s="24"/>
      <c r="F14" s="25"/>
      <c r="G14" s="24"/>
      <c r="H14" s="25"/>
      <c r="I14" s="24"/>
      <c r="J14" s="29"/>
    </row>
    <row r="15" spans="1:10" ht="16.5" customHeight="1">
      <c r="A15" s="29"/>
      <c r="B15" s="29"/>
      <c r="C15" s="3">
        <f t="array" ref="C15:I15">DaysAndWeeks+DATE(CalendarYear,11,1)-WEEKDAY(DATE(CalendarYear,11,1),(WeekStart="LUNES")+1)+29</f>
        <v>42331</v>
      </c>
      <c r="D15" s="4">
        <v>42332</v>
      </c>
      <c r="E15" s="3">
        <v>42333</v>
      </c>
      <c r="F15" s="4">
        <v>42334</v>
      </c>
      <c r="G15" s="3">
        <v>42335</v>
      </c>
      <c r="H15" s="4">
        <v>42336</v>
      </c>
      <c r="I15" s="3">
        <v>42337</v>
      </c>
      <c r="J15" s="29"/>
    </row>
    <row r="16" spans="1:10" ht="12.75" customHeight="1">
      <c r="A16" s="29"/>
      <c r="B16" s="29"/>
      <c r="C16" s="7" t="str">
        <f t="shared" ref="C16:I16" ca="1" si="4">IF(COLUMN(A$1)=1,CONCATENATE("Semana ",WEEKNUM(CalendarDay,IF(C$1="DOM",1,2)),"/"),"")&amp;CONCATENATE("Día ",CalendarDay-DATE(YEAR(CalendarDay),1,0))</f>
        <v>Semana 48/Día 327</v>
      </c>
      <c r="D16" s="8" t="str">
        <f t="shared" ca="1" si="4"/>
        <v>Día 328</v>
      </c>
      <c r="E16" s="7" t="str">
        <f t="shared" ca="1" si="4"/>
        <v>Día 329</v>
      </c>
      <c r="F16" s="8" t="str">
        <f t="shared" ca="1" si="4"/>
        <v>Día 330</v>
      </c>
      <c r="G16" s="7" t="str">
        <f t="shared" ca="1" si="4"/>
        <v>Día 331</v>
      </c>
      <c r="H16" s="8" t="str">
        <f t="shared" ca="1" si="4"/>
        <v>Día 332</v>
      </c>
      <c r="I16" s="7" t="str">
        <f t="shared" ca="1" si="4"/>
        <v>Día 333</v>
      </c>
      <c r="J16" s="29"/>
    </row>
    <row r="17" spans="3:10" ht="12.75" customHeight="1">
      <c r="C17" s="36"/>
      <c r="D17" s="37"/>
      <c r="E17" s="17" t="s">
        <v>3</v>
      </c>
      <c r="F17" s="9"/>
      <c r="G17" s="9"/>
      <c r="H17" s="9"/>
      <c r="I17" s="9"/>
      <c r="J17" s="29"/>
    </row>
    <row r="18" spans="3:10" ht="43.5" customHeight="1">
      <c r="C18" s="36"/>
      <c r="D18" s="38"/>
      <c r="E18" s="30"/>
      <c r="F18" s="30"/>
      <c r="G18" s="30"/>
      <c r="H18" s="30"/>
      <c r="I18" s="30"/>
      <c r="J18" s="12"/>
    </row>
    <row r="19" spans="3:10" ht="16.5" customHeight="1">
      <c r="C19" s="3">
        <f t="array" ref="C19:D19">DaysAndWeeks+DATE(CalendarYear,11,1)-WEEKDAY(DATE(CalendarYear,11,1),(WeekStart="LUNES")+1)+36</f>
        <v>42338</v>
      </c>
      <c r="D19" s="4">
        <v>42339</v>
      </c>
      <c r="E19" s="31"/>
      <c r="F19" s="30"/>
      <c r="G19" s="30"/>
      <c r="H19" s="30"/>
      <c r="I19" s="30"/>
      <c r="J19" s="12"/>
    </row>
    <row r="20" spans="3:10" ht="12.75" customHeight="1">
      <c r="C20" s="5" t="str">
        <f ca="1">IF(COLUMN(A$1)=1,CONCATENATE("Semana ",WEEKNUM(CalendarDay,IF(C$1="DOM",1,2)),"/"),"")&amp;CONCATENATE("Día ",CalendarDay-DATE(YEAR(CalendarDay),1,0))</f>
        <v>Semana 49/Día 334</v>
      </c>
      <c r="D20" s="6" t="str">
        <f ca="1">IF(COLUMN(B$1)=1,CONCATENATE("Semana ",WEEKNUM(CalendarDay,IF(D$1="DOM",1,2)),"/"),"")&amp;CONCATENATE("Día ",CalendarDay-DATE(YEAR(CalendarDay),1,0))</f>
        <v>Día 335</v>
      </c>
      <c r="E20" s="31"/>
      <c r="F20" s="30"/>
      <c r="G20" s="30"/>
      <c r="H20" s="30"/>
      <c r="I20" s="30"/>
      <c r="J20" s="12"/>
    </row>
  </sheetData>
  <mergeCells count="3">
    <mergeCell ref="E18:I20"/>
    <mergeCell ref="C17:C18"/>
    <mergeCell ref="D17:D18"/>
  </mergeCells>
  <conditionalFormatting sqref="C15:I15 C19:D19">
    <cfRule type="expression" dxfId="7" priority="2">
      <formula>AND(DAY(C15)&gt;=1,DAY(C15)&lt;=15)</formula>
    </cfRule>
  </conditionalFormatting>
  <conditionalFormatting sqref="C3:H3">
    <cfRule type="expression" dxfId="6" priority="1">
      <formula>DAY(C3)&gt;8</formula>
    </cfRule>
  </conditionalFormatting>
  <conditionalFormatting sqref="C4:H4">
    <cfRule type="expression" dxfId="5" priority="3">
      <formula>DAY(C3)&gt;8</formula>
    </cfRule>
  </conditionalFormatting>
  <conditionalFormatting sqref="C16:I16 C20:D20 C17:D17 F17:I17">
    <cfRule type="expression" dxfId="4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theme="2" tint="-0.89999084444715716"/>
    <pageSetUpPr fitToPage="1"/>
  </sheetPr>
  <dimension ref="A1:J20"/>
  <sheetViews>
    <sheetView showGridLines="0" zoomScaleNormal="100" workbookViewId="0"/>
  </sheetViews>
  <sheetFormatPr defaultColWidth="8.85546875" defaultRowHeight="12.75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>
      <c r="A1" s="18" t="str">
        <f>UPPER(TEXT(C9,"mmm"))</f>
        <v>DIC</v>
      </c>
      <c r="B1" s="18"/>
      <c r="C1" s="2" t="str">
        <f>ENE!C1</f>
        <v>LUNES</v>
      </c>
      <c r="D1" s="2" t="str">
        <f>ENE!D1</f>
        <v>MARTES</v>
      </c>
      <c r="E1" s="2" t="str">
        <f>ENE!E1</f>
        <v>MIÉRCOLES</v>
      </c>
      <c r="F1" s="2" t="str">
        <f>ENE!F1</f>
        <v>JUEVES</v>
      </c>
      <c r="G1" s="2" t="str">
        <f>ENE!G1</f>
        <v>VIERNES</v>
      </c>
      <c r="H1" s="2" t="str">
        <f>ENE!H1</f>
        <v>SÁBADO</v>
      </c>
      <c r="I1" s="2" t="str">
        <f>ENE!I1</f>
        <v>DOMINGO</v>
      </c>
      <c r="J1" s="1" t="s">
        <v>1</v>
      </c>
    </row>
    <row r="2" spans="1:10" ht="56.25" customHeight="1">
      <c r="A2" s="29"/>
      <c r="B2" s="26">
        <f>CalendarYear</f>
        <v>2015</v>
      </c>
      <c r="C2" s="22"/>
      <c r="D2" s="23"/>
      <c r="E2" s="22"/>
      <c r="F2" s="23"/>
      <c r="G2" s="22"/>
      <c r="H2" s="23"/>
      <c r="I2" s="22"/>
      <c r="J2" s="29" t="s">
        <v>1</v>
      </c>
    </row>
    <row r="3" spans="1:10" ht="16.5" customHeight="1">
      <c r="A3" s="29"/>
      <c r="B3" s="29"/>
      <c r="C3" s="3">
        <f t="array" ref="C3:I3">DaysAndWeeks+DATE(CalendarYear,12,1)-WEEKDAY(DATE(CalendarYear,12,1),(WeekStart="LUNES")+1)+1</f>
        <v>42338</v>
      </c>
      <c r="D3" s="4">
        <v>42339</v>
      </c>
      <c r="E3" s="3">
        <v>42340</v>
      </c>
      <c r="F3" s="4">
        <v>42341</v>
      </c>
      <c r="G3" s="3">
        <v>42342</v>
      </c>
      <c r="H3" s="4">
        <v>42343</v>
      </c>
      <c r="I3" s="3">
        <v>42344</v>
      </c>
      <c r="J3" s="29"/>
    </row>
    <row r="4" spans="1:10" ht="12.75" customHeight="1">
      <c r="A4" s="29"/>
      <c r="B4" s="11"/>
      <c r="C4" s="7" t="str">
        <f t="shared" ref="C4:I4" ca="1" si="0">IF(COLUMN(A$1)=1,CONCATENATE("Semana ",WEEKNUM(CalendarDay),"/"),"")&amp;CONCATENATE("Día ",CalendarDay-DATE(YEAR(CalendarDay),1,0))</f>
        <v>Semana 49/Día 334</v>
      </c>
      <c r="D4" s="8" t="str">
        <f t="shared" ca="1" si="0"/>
        <v>Día 335</v>
      </c>
      <c r="E4" s="7" t="str">
        <f t="shared" ca="1" si="0"/>
        <v>Día 336</v>
      </c>
      <c r="F4" s="8" t="str">
        <f t="shared" ca="1" si="0"/>
        <v>Día 337</v>
      </c>
      <c r="G4" s="7" t="str">
        <f t="shared" ca="1" si="0"/>
        <v>Día 338</v>
      </c>
      <c r="H4" s="8" t="str">
        <f t="shared" ca="1" si="0"/>
        <v>Día 339</v>
      </c>
      <c r="I4" s="7" t="str">
        <f t="shared" ca="1" si="0"/>
        <v>Día 340</v>
      </c>
      <c r="J4" s="29"/>
    </row>
    <row r="5" spans="1:10" ht="56.25" customHeight="1">
      <c r="A5" s="29"/>
      <c r="B5" s="29"/>
      <c r="C5" s="24"/>
      <c r="D5" s="25"/>
      <c r="E5" s="24"/>
      <c r="F5" s="25"/>
      <c r="G5" s="24"/>
      <c r="H5" s="25"/>
      <c r="I5" s="24"/>
      <c r="J5" s="29"/>
    </row>
    <row r="6" spans="1:10" ht="16.5" customHeight="1">
      <c r="A6" s="29"/>
      <c r="B6" s="29"/>
      <c r="C6" s="3">
        <f t="array" ref="C6:I6" ca="1">DaysAndWeeks+DATE(CalendarYear,12,1)-WEEKDAY(DATE(CalendarYear,12,1),(WeekStart="LUNES")+1)+8</f>
        <v>42345</v>
      </c>
      <c r="D6" s="4">
        <f ca="1"/>
        <v>42346</v>
      </c>
      <c r="E6" s="3">
        <f ca="1"/>
        <v>42347</v>
      </c>
      <c r="F6" s="4">
        <f ca="1"/>
        <v>42348</v>
      </c>
      <c r="G6" s="3">
        <f ca="1"/>
        <v>42349</v>
      </c>
      <c r="H6" s="4">
        <f ca="1"/>
        <v>42350</v>
      </c>
      <c r="I6" s="3">
        <f ca="1"/>
        <v>42351</v>
      </c>
      <c r="J6" s="29"/>
    </row>
    <row r="7" spans="1:10" ht="12.75" customHeight="1">
      <c r="A7" s="29"/>
      <c r="B7" s="29"/>
      <c r="C7" s="7" t="str">
        <f t="shared" ref="C7:I7" ca="1" si="1">IF(COLUMN(A$1)=1,CONCATENATE("Semana ",WEEKNUM(CalendarDay,IF(C$1="DOM",1,2)),"/"),"")&amp;CONCATENATE("Día ",CalendarDay-DATE(YEAR(CalendarDay),1,0))</f>
        <v>Semana 50/Día 341</v>
      </c>
      <c r="D7" s="8" t="str">
        <f t="shared" ca="1" si="1"/>
        <v>Día 342</v>
      </c>
      <c r="E7" s="7" t="str">
        <f t="shared" ca="1" si="1"/>
        <v>Día 343</v>
      </c>
      <c r="F7" s="8" t="str">
        <f t="shared" ca="1" si="1"/>
        <v>Día 344</v>
      </c>
      <c r="G7" s="7" t="str">
        <f t="shared" ca="1" si="1"/>
        <v>Día 345</v>
      </c>
      <c r="H7" s="8" t="str">
        <f t="shared" ca="1" si="1"/>
        <v>Día 346</v>
      </c>
      <c r="I7" s="7" t="str">
        <f t="shared" ca="1" si="1"/>
        <v>Día 347</v>
      </c>
      <c r="J7" s="29"/>
    </row>
    <row r="8" spans="1:10" ht="56.25" customHeight="1">
      <c r="A8" s="29"/>
      <c r="B8" s="29"/>
      <c r="C8" s="24"/>
      <c r="D8" s="25"/>
      <c r="E8" s="24"/>
      <c r="F8" s="25"/>
      <c r="G8" s="24"/>
      <c r="H8" s="25"/>
      <c r="I8" s="24"/>
      <c r="J8" s="29"/>
    </row>
    <row r="9" spans="1:10" ht="16.5" customHeight="1">
      <c r="A9" s="29"/>
      <c r="B9" s="29"/>
      <c r="C9" s="3">
        <f t="array" ref="C9:I9">DaysAndWeeks+DATE(CalendarYear,12,1)-WEEKDAY(DATE(CalendarYear,12,1),(WeekStart="LUNES")+1)+15</f>
        <v>42352</v>
      </c>
      <c r="D9" s="4">
        <v>42353</v>
      </c>
      <c r="E9" s="3">
        <v>42354</v>
      </c>
      <c r="F9" s="4">
        <v>42355</v>
      </c>
      <c r="G9" s="3">
        <v>42356</v>
      </c>
      <c r="H9" s="4">
        <v>42357</v>
      </c>
      <c r="I9" s="3">
        <v>42358</v>
      </c>
      <c r="J9" s="29"/>
    </row>
    <row r="10" spans="1:10" ht="12.75" customHeight="1">
      <c r="A10" s="29"/>
      <c r="B10" s="29"/>
      <c r="C10" s="7" t="str">
        <f t="shared" ref="C10:I10" ca="1" si="2">IF(COLUMN(A$1)=1,CONCATENATE("Semana ",WEEKNUM(CalendarDay,IF(C$1="DOM",1,2)),"/"),"")&amp;CONCATENATE("Día ",CalendarDay-DATE(YEAR(CalendarDay),1,0))</f>
        <v>Semana 51/Día 348</v>
      </c>
      <c r="D10" s="8" t="str">
        <f t="shared" ca="1" si="2"/>
        <v>Día 349</v>
      </c>
      <c r="E10" s="7" t="str">
        <f t="shared" ca="1" si="2"/>
        <v>Día 350</v>
      </c>
      <c r="F10" s="8" t="str">
        <f t="shared" ca="1" si="2"/>
        <v>Día 351</v>
      </c>
      <c r="G10" s="7" t="str">
        <f t="shared" ca="1" si="2"/>
        <v>Día 352</v>
      </c>
      <c r="H10" s="8" t="str">
        <f t="shared" ca="1" si="2"/>
        <v>Día 353</v>
      </c>
      <c r="I10" s="7" t="str">
        <f t="shared" ca="1" si="2"/>
        <v>Día 354</v>
      </c>
      <c r="J10" s="29"/>
    </row>
    <row r="11" spans="1:10" ht="56.25" customHeight="1">
      <c r="A11" s="29"/>
      <c r="B11" s="29"/>
      <c r="C11" s="24"/>
      <c r="D11" s="25"/>
      <c r="E11" s="24"/>
      <c r="F11" s="25"/>
      <c r="G11" s="24"/>
      <c r="H11" s="25"/>
      <c r="I11" s="24"/>
      <c r="J11" s="29"/>
    </row>
    <row r="12" spans="1:10" ht="16.5" customHeight="1">
      <c r="A12" s="29"/>
      <c r="B12" s="29"/>
      <c r="C12" s="3">
        <f t="array" ref="C12:I12" ca="1">DaysAndWeeks+DATE(CalendarYear,12,1)-WEEKDAY(DATE(CalendarYear,12,1),(WeekStart="LUNES")+1)+22</f>
        <v>42359</v>
      </c>
      <c r="D12" s="4">
        <f ca="1"/>
        <v>42360</v>
      </c>
      <c r="E12" s="3">
        <f ca="1"/>
        <v>42361</v>
      </c>
      <c r="F12" s="4">
        <f ca="1"/>
        <v>42362</v>
      </c>
      <c r="G12" s="3">
        <f ca="1"/>
        <v>42363</v>
      </c>
      <c r="H12" s="4">
        <f ca="1"/>
        <v>42364</v>
      </c>
      <c r="I12" s="3">
        <f ca="1"/>
        <v>42365</v>
      </c>
      <c r="J12" s="29"/>
    </row>
    <row r="13" spans="1:10" ht="12.75" customHeight="1">
      <c r="A13" s="29"/>
      <c r="B13" s="29"/>
      <c r="C13" s="7" t="str">
        <f t="shared" ref="C13:I13" ca="1" si="3">IF(COLUMN(A$1)=1,CONCATENATE("Semana ",WEEKNUM(CalendarDay,IF(C$1="DOM",1,2)),"/"),"")&amp;CONCATENATE("Día ",CalendarDay-DATE(YEAR(CalendarDay),1,0))</f>
        <v>Semana 52/Día 355</v>
      </c>
      <c r="D13" s="8" t="str">
        <f t="shared" ca="1" si="3"/>
        <v>Día 356</v>
      </c>
      <c r="E13" s="7" t="str">
        <f t="shared" ca="1" si="3"/>
        <v>Día 357</v>
      </c>
      <c r="F13" s="8" t="str">
        <f t="shared" ca="1" si="3"/>
        <v>Día 358</v>
      </c>
      <c r="G13" s="7" t="str">
        <f t="shared" ca="1" si="3"/>
        <v>Día 359</v>
      </c>
      <c r="H13" s="8" t="str">
        <f t="shared" ca="1" si="3"/>
        <v>Día 360</v>
      </c>
      <c r="I13" s="7" t="str">
        <f t="shared" ca="1" si="3"/>
        <v>Día 361</v>
      </c>
      <c r="J13" s="29"/>
    </row>
    <row r="14" spans="1:10" ht="56.25" customHeight="1">
      <c r="A14" s="29"/>
      <c r="B14" s="29"/>
      <c r="C14" s="24"/>
      <c r="D14" s="25"/>
      <c r="E14" s="24"/>
      <c r="F14" s="25"/>
      <c r="G14" s="24"/>
      <c r="H14" s="25"/>
      <c r="I14" s="24"/>
      <c r="J14" s="29"/>
    </row>
    <row r="15" spans="1:10" ht="16.5" customHeight="1">
      <c r="A15" s="29"/>
      <c r="B15" s="29"/>
      <c r="C15" s="3">
        <f t="array" ref="C15:I15">DaysAndWeeks+DATE(CalendarYear,12,1)-WEEKDAY(DATE(CalendarYear,12,1),(WeekStart="LUNES")+1)+29</f>
        <v>42366</v>
      </c>
      <c r="D15" s="4">
        <v>42367</v>
      </c>
      <c r="E15" s="3">
        <v>42368</v>
      </c>
      <c r="F15" s="4">
        <v>42369</v>
      </c>
      <c r="G15" s="3">
        <v>42370</v>
      </c>
      <c r="H15" s="4">
        <v>42371</v>
      </c>
      <c r="I15" s="3">
        <v>42372</v>
      </c>
      <c r="J15" s="29"/>
    </row>
    <row r="16" spans="1:10" ht="12.75" customHeight="1">
      <c r="A16" s="29"/>
      <c r="B16" s="29"/>
      <c r="C16" s="7" t="str">
        <f t="shared" ref="C16:I16" ca="1" si="4">IF(COLUMN(A$1)=1,CONCATENATE("Semana ",WEEKNUM(CalendarDay,IF(C$1="DOM",1,2)),"/"),"")&amp;CONCATENATE("Día ",CalendarDay-DATE(YEAR(CalendarDay),1,0))</f>
        <v>Semana 53/Día 362</v>
      </c>
      <c r="D16" s="8" t="str">
        <f t="shared" ca="1" si="4"/>
        <v>Día 363</v>
      </c>
      <c r="E16" s="7" t="str">
        <f t="shared" ca="1" si="4"/>
        <v>Día 364</v>
      </c>
      <c r="F16" s="8" t="str">
        <f t="shared" ca="1" si="4"/>
        <v>Día 365</v>
      </c>
      <c r="G16" s="7" t="str">
        <f t="shared" ca="1" si="4"/>
        <v>Día 1</v>
      </c>
      <c r="H16" s="8" t="str">
        <f t="shared" ca="1" si="4"/>
        <v>Día 2</v>
      </c>
      <c r="I16" s="7" t="str">
        <f t="shared" ca="1" si="4"/>
        <v>Día 3</v>
      </c>
      <c r="J16" s="29"/>
    </row>
    <row r="17" spans="3:10" ht="12.75" customHeight="1">
      <c r="C17" s="36"/>
      <c r="D17" s="37"/>
      <c r="E17" s="17" t="s">
        <v>3</v>
      </c>
      <c r="F17" s="9"/>
      <c r="G17" s="9"/>
      <c r="H17" s="9"/>
      <c r="I17" s="9"/>
      <c r="J17" s="29"/>
    </row>
    <row r="18" spans="3:10" ht="43.5" customHeight="1">
      <c r="C18" s="36"/>
      <c r="D18" s="38"/>
      <c r="E18" s="30"/>
      <c r="F18" s="30"/>
      <c r="G18" s="30"/>
      <c r="H18" s="30"/>
      <c r="I18" s="30"/>
      <c r="J18" s="12"/>
    </row>
    <row r="19" spans="3:10" ht="16.5" customHeight="1">
      <c r="C19" s="3">
        <f t="array" ref="C19:D19">DaysAndWeeks+DATE(CalendarYear,12,1)-WEEKDAY(DATE(CalendarYear,12,1),(WeekStart="LUNES")+1)+36</f>
        <v>42373</v>
      </c>
      <c r="D19" s="4">
        <v>42374</v>
      </c>
      <c r="E19" s="31"/>
      <c r="F19" s="30"/>
      <c r="G19" s="30"/>
      <c r="H19" s="30"/>
      <c r="I19" s="30"/>
      <c r="J19" s="12"/>
    </row>
    <row r="20" spans="3:10" ht="12.75" customHeight="1">
      <c r="C20" s="5" t="str">
        <f ca="1">IF(COLUMN(A$1)=1,CONCATENATE("Semana ",WEEKNUM(CalendarDay,IF(C$1="DOM",1,2)),"/"),"")&amp;CONCATENATE("Día ",CalendarDay-DATE(YEAR(CalendarDay),1,0))</f>
        <v>Semana 2/Día 4</v>
      </c>
      <c r="D20" s="6" t="str">
        <f ca="1">IF(COLUMN(B$1)=1,CONCATENATE("Semana ",WEEKNUM(CalendarDay,IF(D$1="DOM",1,2)),"/"),"")&amp;CONCATENATE("Día ",CalendarDay-DATE(YEAR(CalendarDay),1,0))</f>
        <v>Día 5</v>
      </c>
      <c r="E20" s="31"/>
      <c r="F20" s="30"/>
      <c r="G20" s="30"/>
      <c r="H20" s="30"/>
      <c r="I20" s="30"/>
      <c r="J20" s="12"/>
    </row>
  </sheetData>
  <mergeCells count="3">
    <mergeCell ref="E18:I20"/>
    <mergeCell ref="C17:C18"/>
    <mergeCell ref="D17:D18"/>
  </mergeCells>
  <conditionalFormatting sqref="C15:I15 C19:D19">
    <cfRule type="expression" dxfId="3" priority="2">
      <formula>AND(DAY(C15)&gt;=1,DAY(C15)&lt;=15)</formula>
    </cfRule>
  </conditionalFormatting>
  <conditionalFormatting sqref="C3:H3">
    <cfRule type="expression" dxfId="2" priority="1">
      <formula>DAY(C3)&gt;8</formula>
    </cfRule>
  </conditionalFormatting>
  <conditionalFormatting sqref="C4:H4">
    <cfRule type="expression" dxfId="1" priority="3">
      <formula>DAY(C3)&gt;8</formula>
    </cfRule>
  </conditionalFormatting>
  <conditionalFormatting sqref="C16:I16 C20:D20 C17:D17 F17:I17">
    <cfRule type="expression" dxfId="0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1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249977111117893"/>
    <pageSetUpPr fitToPage="1"/>
  </sheetPr>
  <dimension ref="A1:L20"/>
  <sheetViews>
    <sheetView showGridLines="0" zoomScaleNormal="100" workbookViewId="0"/>
  </sheetViews>
  <sheetFormatPr defaultColWidth="8.85546875" defaultRowHeight="12.75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>
      <c r="A1" s="18" t="str">
        <f ca="1">UPPER(TEXT(C9,"mmm"))</f>
        <v>FEB</v>
      </c>
      <c r="B1" s="18"/>
      <c r="C1" s="2" t="str">
        <f>ENE!C1</f>
        <v>LUNES</v>
      </c>
      <c r="D1" s="2" t="str">
        <f>ENE!D1</f>
        <v>MARTES</v>
      </c>
      <c r="E1" s="2" t="str">
        <f>ENE!E1</f>
        <v>MIÉRCOLES</v>
      </c>
      <c r="F1" s="2" t="str">
        <f>ENE!F1</f>
        <v>JUEVES</v>
      </c>
      <c r="G1" s="2" t="str">
        <f>ENE!G1</f>
        <v>VIERNES</v>
      </c>
      <c r="H1" s="2" t="str">
        <f>ENE!H1</f>
        <v>SÁBADO</v>
      </c>
      <c r="I1" s="2" t="str">
        <f>ENE!I1</f>
        <v>DOMINGO</v>
      </c>
      <c r="J1" s="1" t="s">
        <v>1</v>
      </c>
    </row>
    <row r="2" spans="1:10" ht="56.25" customHeight="1">
      <c r="A2" s="29"/>
      <c r="B2" s="26">
        <f>CalendarYear</f>
        <v>2015</v>
      </c>
      <c r="C2" s="22"/>
      <c r="D2" s="23"/>
      <c r="E2" s="22"/>
      <c r="F2" s="23"/>
      <c r="G2" s="22"/>
      <c r="H2" s="23"/>
      <c r="I2" s="22"/>
      <c r="J2" s="29" t="s">
        <v>1</v>
      </c>
    </row>
    <row r="3" spans="1:10" ht="16.5" customHeight="1">
      <c r="A3" s="29"/>
      <c r="B3" s="29"/>
      <c r="C3" s="3">
        <f t="array" ref="C3:I3">DaysAndWeeks+DATE(CalendarYear,2,1)-WEEKDAY(DATE(CalendarYear,2,1),(WeekStart="LUNES")+1)+1</f>
        <v>42030</v>
      </c>
      <c r="D3" s="4">
        <v>42031</v>
      </c>
      <c r="E3" s="3">
        <v>42032</v>
      </c>
      <c r="F3" s="4">
        <v>42033</v>
      </c>
      <c r="G3" s="3">
        <v>42034</v>
      </c>
      <c r="H3" s="4">
        <v>42035</v>
      </c>
      <c r="I3" s="3">
        <v>42036</v>
      </c>
      <c r="J3" s="29"/>
    </row>
    <row r="4" spans="1:10" ht="12.75" customHeight="1">
      <c r="A4" s="29"/>
      <c r="B4" s="11"/>
      <c r="C4" s="7" t="str">
        <f t="shared" ref="C4:I4" ca="1" si="0">IF(COLUMN(A$1)=1,CONCATENATE("Semana ",WEEKNUM(CalendarDay,IF(C$1="DOM",1,2)),"/"),"")&amp;CONCATENATE("Día ",CalendarDay-DATE(YEAR(CalendarDay),1,0))</f>
        <v>Semana 5/Día 26</v>
      </c>
      <c r="D4" s="8" t="str">
        <f t="shared" ca="1" si="0"/>
        <v>Día 27</v>
      </c>
      <c r="E4" s="7" t="str">
        <f t="shared" ca="1" si="0"/>
        <v>Día 28</v>
      </c>
      <c r="F4" s="8" t="str">
        <f t="shared" ca="1" si="0"/>
        <v>Día 29</v>
      </c>
      <c r="G4" s="7" t="str">
        <f t="shared" ca="1" si="0"/>
        <v>Día 30</v>
      </c>
      <c r="H4" s="8" t="str">
        <f t="shared" ca="1" si="0"/>
        <v>Día 31</v>
      </c>
      <c r="I4" s="7" t="str">
        <f t="shared" ca="1" si="0"/>
        <v>Día 32</v>
      </c>
      <c r="J4" s="29"/>
    </row>
    <row r="5" spans="1:10" ht="56.25" customHeight="1">
      <c r="A5" s="29"/>
      <c r="B5" s="29"/>
      <c r="C5" s="24"/>
      <c r="D5" s="25"/>
      <c r="E5" s="24"/>
      <c r="F5" s="25"/>
      <c r="G5" s="24"/>
      <c r="H5" s="25"/>
      <c r="I5" s="24"/>
      <c r="J5" s="29"/>
    </row>
    <row r="6" spans="1:10" ht="16.5" customHeight="1">
      <c r="A6" s="29"/>
      <c r="B6" s="29"/>
      <c r="C6" s="3">
        <f t="array" ref="C6:I6" ca="1">DaysAndWeeks+DATE(CalendarYear,2,1)-WEEKDAY(DATE(CalendarYear,2,1),(WeekStart="LUNES")+1)+8</f>
        <v>42037</v>
      </c>
      <c r="D6" s="4">
        <f ca="1"/>
        <v>42038</v>
      </c>
      <c r="E6" s="3">
        <f ca="1"/>
        <v>42039</v>
      </c>
      <c r="F6" s="4">
        <f ca="1"/>
        <v>42040</v>
      </c>
      <c r="G6" s="3">
        <f ca="1"/>
        <v>42041</v>
      </c>
      <c r="H6" s="4">
        <f ca="1"/>
        <v>42042</v>
      </c>
      <c r="I6" s="3">
        <f ca="1"/>
        <v>42043</v>
      </c>
      <c r="J6" s="29"/>
    </row>
    <row r="7" spans="1:10" ht="12.75" customHeight="1">
      <c r="A7" s="29"/>
      <c r="B7" s="29"/>
      <c r="C7" s="7" t="str">
        <f t="shared" ref="C7:I7" ca="1" si="1">IF(COLUMN(A$1)=1,CONCATENATE("Semana ",WEEKNUM(CalendarDay,IF(C$1="DOM",1,2)),"/"),"")&amp;CONCATENATE("Día ",CalendarDay-DATE(YEAR(CalendarDay),1,0))</f>
        <v>Semana 6/Día 33</v>
      </c>
      <c r="D7" s="8" t="str">
        <f t="shared" ca="1" si="1"/>
        <v>Día 34</v>
      </c>
      <c r="E7" s="7" t="str">
        <f t="shared" ca="1" si="1"/>
        <v>Día 35</v>
      </c>
      <c r="F7" s="8" t="str">
        <f t="shared" ca="1" si="1"/>
        <v>Día 36</v>
      </c>
      <c r="G7" s="7" t="str">
        <f t="shared" ca="1" si="1"/>
        <v>Día 37</v>
      </c>
      <c r="H7" s="8" t="str">
        <f t="shared" ca="1" si="1"/>
        <v>Día 38</v>
      </c>
      <c r="I7" s="7" t="str">
        <f t="shared" ca="1" si="1"/>
        <v>Día 39</v>
      </c>
      <c r="J7" s="29"/>
    </row>
    <row r="8" spans="1:10" ht="56.25" customHeight="1">
      <c r="A8" s="29"/>
      <c r="B8" s="29"/>
      <c r="C8" s="24"/>
      <c r="D8" s="25"/>
      <c r="E8" s="24"/>
      <c r="F8" s="25"/>
      <c r="G8" s="24"/>
      <c r="H8" s="25"/>
      <c r="I8" s="24"/>
      <c r="J8" s="29"/>
    </row>
    <row r="9" spans="1:10" ht="16.5" customHeight="1">
      <c r="A9" s="29"/>
      <c r="B9" s="29"/>
      <c r="C9" s="3">
        <f t="array" ref="C9:I9" ca="1">DaysAndWeeks+DATE(CalendarYear,2,1)-WEEKDAY(DATE(CalendarYear,2,1),(WeekStart="LUNES")+1)+15</f>
        <v>42044</v>
      </c>
      <c r="D9" s="4">
        <f ca="1"/>
        <v>42045</v>
      </c>
      <c r="E9" s="3">
        <f ca="1"/>
        <v>42046</v>
      </c>
      <c r="F9" s="4">
        <f ca="1"/>
        <v>42047</v>
      </c>
      <c r="G9" s="3">
        <f ca="1"/>
        <v>42048</v>
      </c>
      <c r="H9" s="4">
        <f ca="1"/>
        <v>42049</v>
      </c>
      <c r="I9" s="3">
        <f ca="1"/>
        <v>42050</v>
      </c>
      <c r="J9" s="29"/>
    </row>
    <row r="10" spans="1:10" ht="12.75" customHeight="1">
      <c r="A10" s="29"/>
      <c r="B10" s="29"/>
      <c r="C10" s="7" t="str">
        <f t="shared" ref="C10:I10" ca="1" si="2">IF(COLUMN(A$1)=1,CONCATENATE("Semana ",WEEKNUM(CalendarDay,IF(C$1="DOM",1,2)),"/"),"")&amp;CONCATENATE("Día ",CalendarDay-DATE(YEAR(CalendarDay),1,0))</f>
        <v>Semana 7/Día 40</v>
      </c>
      <c r="D10" s="8" t="str">
        <f t="shared" ca="1" si="2"/>
        <v>Día 41</v>
      </c>
      <c r="E10" s="7" t="str">
        <f t="shared" ca="1" si="2"/>
        <v>Día 42</v>
      </c>
      <c r="F10" s="8" t="str">
        <f t="shared" ca="1" si="2"/>
        <v>Día 43</v>
      </c>
      <c r="G10" s="7" t="str">
        <f t="shared" ca="1" si="2"/>
        <v>Día 44</v>
      </c>
      <c r="H10" s="8" t="str">
        <f t="shared" ca="1" si="2"/>
        <v>Día 45</v>
      </c>
      <c r="I10" s="7" t="str">
        <f t="shared" ca="1" si="2"/>
        <v>Día 46</v>
      </c>
      <c r="J10" s="29"/>
    </row>
    <row r="11" spans="1:10" ht="56.25" customHeight="1">
      <c r="A11" s="29"/>
      <c r="B11" s="29"/>
      <c r="C11" s="24"/>
      <c r="D11" s="25"/>
      <c r="E11" s="24"/>
      <c r="F11" s="25"/>
      <c r="G11" s="24"/>
      <c r="H11" s="25"/>
      <c r="I11" s="24"/>
      <c r="J11" s="29"/>
    </row>
    <row r="12" spans="1:10" ht="16.5" customHeight="1">
      <c r="A12" s="29"/>
      <c r="B12" s="29"/>
      <c r="C12" s="3">
        <f t="array" ref="C12:I12" ca="1">DaysAndWeeks+DATE(CalendarYear,2,1)-WEEKDAY(DATE(CalendarYear,2,1),(WeekStart="LUNES")+1)+22</f>
        <v>42051</v>
      </c>
      <c r="D12" s="4">
        <f ca="1"/>
        <v>42052</v>
      </c>
      <c r="E12" s="3">
        <f ca="1"/>
        <v>42053</v>
      </c>
      <c r="F12" s="4">
        <f ca="1"/>
        <v>42054</v>
      </c>
      <c r="G12" s="3">
        <f ca="1"/>
        <v>42055</v>
      </c>
      <c r="H12" s="4">
        <f ca="1"/>
        <v>42056</v>
      </c>
      <c r="I12" s="3">
        <f ca="1"/>
        <v>42057</v>
      </c>
      <c r="J12" s="29"/>
    </row>
    <row r="13" spans="1:10" ht="12.75" customHeight="1">
      <c r="A13" s="29"/>
      <c r="B13" s="29"/>
      <c r="C13" s="7" t="str">
        <f t="shared" ref="C13:I13" ca="1" si="3">IF(COLUMN(A$1)=1,CONCATENATE("Semana ",WEEKNUM(CalendarDay,IF(C$1="DOM",1,2)),"/"),"")&amp;CONCATENATE("Día ",CalendarDay-DATE(YEAR(CalendarDay),1,0))</f>
        <v>Semana 8/Día 47</v>
      </c>
      <c r="D13" s="8" t="str">
        <f t="shared" ca="1" si="3"/>
        <v>Día 48</v>
      </c>
      <c r="E13" s="7" t="str">
        <f t="shared" ca="1" si="3"/>
        <v>Día 49</v>
      </c>
      <c r="F13" s="8" t="str">
        <f t="shared" ca="1" si="3"/>
        <v>Día 50</v>
      </c>
      <c r="G13" s="7" t="str">
        <f t="shared" ca="1" si="3"/>
        <v>Día 51</v>
      </c>
      <c r="H13" s="8" t="str">
        <f t="shared" ca="1" si="3"/>
        <v>Día 52</v>
      </c>
      <c r="I13" s="7" t="str">
        <f t="shared" ca="1" si="3"/>
        <v>Día 53</v>
      </c>
      <c r="J13" s="29"/>
    </row>
    <row r="14" spans="1:10" ht="56.25" customHeight="1">
      <c r="A14" s="29"/>
      <c r="B14" s="29"/>
      <c r="C14" s="24"/>
      <c r="D14" s="25"/>
      <c r="E14" s="24"/>
      <c r="F14" s="25"/>
      <c r="G14" s="24"/>
      <c r="H14" s="25"/>
      <c r="I14" s="24"/>
      <c r="J14" s="29"/>
    </row>
    <row r="15" spans="1:10" ht="16.5" customHeight="1">
      <c r="A15" s="29"/>
      <c r="B15" s="29"/>
      <c r="C15" s="3">
        <f t="array" ref="C15:I15" ca="1">DaysAndWeeks+DATE(CalendarYear,2,1)-WEEKDAY(DATE(CalendarYear,2,1),(WeekStart="LUNES")+1)+29</f>
        <v>42058</v>
      </c>
      <c r="D15" s="4">
        <f ca="1"/>
        <v>42059</v>
      </c>
      <c r="E15" s="3">
        <f ca="1"/>
        <v>42060</v>
      </c>
      <c r="F15" s="4">
        <f ca="1"/>
        <v>42061</v>
      </c>
      <c r="G15" s="3">
        <f ca="1"/>
        <v>42062</v>
      </c>
      <c r="H15" s="4">
        <f ca="1"/>
        <v>42063</v>
      </c>
      <c r="I15" s="3">
        <f ca="1"/>
        <v>42064</v>
      </c>
      <c r="J15" s="29"/>
    </row>
    <row r="16" spans="1:10" ht="12.75" customHeight="1">
      <c r="A16" s="29"/>
      <c r="B16" s="29"/>
      <c r="C16" s="7" t="str">
        <f t="shared" ref="C16:I16" ca="1" si="4">IF(COLUMN(A$1)=1,CONCATENATE("Semana ",WEEKNUM(CalendarDay,IF(C$1="DOM",1,2)),"/"),"")&amp;CONCATENATE("Día ",CalendarDay-DATE(YEAR(CalendarDay),1,0))</f>
        <v>Semana 9/Día 54</v>
      </c>
      <c r="D16" s="8" t="str">
        <f t="shared" ca="1" si="4"/>
        <v>Día 55</v>
      </c>
      <c r="E16" s="7" t="str">
        <f t="shared" ca="1" si="4"/>
        <v>Día 56</v>
      </c>
      <c r="F16" s="8" t="str">
        <f t="shared" ca="1" si="4"/>
        <v>Día 57</v>
      </c>
      <c r="G16" s="7" t="str">
        <f t="shared" ca="1" si="4"/>
        <v>Día 58</v>
      </c>
      <c r="H16" s="8" t="str">
        <f t="shared" ca="1" si="4"/>
        <v>Día 59</v>
      </c>
      <c r="I16" s="7" t="str">
        <f t="shared" ca="1" si="4"/>
        <v>Día 60</v>
      </c>
      <c r="J16" s="29"/>
    </row>
    <row r="17" spans="3:12" ht="12.75" customHeight="1">
      <c r="C17" s="36"/>
      <c r="D17" s="37"/>
      <c r="E17" s="17" t="s">
        <v>3</v>
      </c>
      <c r="F17" s="9"/>
      <c r="G17" s="9"/>
      <c r="H17" s="9"/>
      <c r="I17" s="9"/>
      <c r="J17" s="29"/>
      <c r="K17" s="29"/>
      <c r="L17" s="29"/>
    </row>
    <row r="18" spans="3:12" ht="43.5" customHeight="1">
      <c r="C18" s="36"/>
      <c r="D18" s="38"/>
      <c r="E18" s="30"/>
      <c r="F18" s="30"/>
      <c r="G18" s="30"/>
      <c r="H18" s="30"/>
      <c r="I18" s="30"/>
      <c r="J18" s="16"/>
      <c r="K18" s="29"/>
      <c r="L18" s="15"/>
    </row>
    <row r="19" spans="3:12" ht="16.5" customHeight="1">
      <c r="C19" s="3">
        <f t="array" ref="C19:D19">DaysAndWeeks+DATE(CalendarYear,2,1)-WEEKDAY(DATE(CalendarYear,2,1),(WeekStart="LUNES")+1)+36</f>
        <v>42065</v>
      </c>
      <c r="D19" s="4">
        <v>42066</v>
      </c>
      <c r="E19" s="31"/>
      <c r="F19" s="30"/>
      <c r="G19" s="30"/>
      <c r="H19" s="30"/>
      <c r="I19" s="30"/>
      <c r="J19" s="16"/>
      <c r="K19" s="29"/>
      <c r="L19" s="29"/>
    </row>
    <row r="20" spans="3:12" ht="12.75" customHeight="1">
      <c r="C20" s="5" t="str">
        <f ca="1">IF(COLUMN(A$1)=1,CONCATENATE("Semana ",WEEKNUM(CalendarDay,IF(C$1="DOM",1,2)),"/"),"")&amp;CONCATENATE("Día ",CalendarDay-DATE(YEAR(CalendarDay),1,0))</f>
        <v>Semana 10/Día 61</v>
      </c>
      <c r="D20" s="6" t="str">
        <f ca="1">IF(COLUMN(B$1)=1,CONCATENATE("Semana ",WEEKNUM(CalendarDay,IF(D$1="DOM",1,2)),"/"),"")&amp;CONCATENATE("Día ",CalendarDay-DATE(YEAR(CalendarDay),1,0))</f>
        <v>Día 62</v>
      </c>
      <c r="E20" s="31"/>
      <c r="F20" s="30"/>
      <c r="G20" s="30"/>
      <c r="H20" s="30"/>
      <c r="I20" s="30"/>
      <c r="J20" s="16"/>
      <c r="K20" s="29"/>
      <c r="L20" s="29"/>
    </row>
  </sheetData>
  <mergeCells count="3">
    <mergeCell ref="E18:I20"/>
    <mergeCell ref="C17:C18"/>
    <mergeCell ref="D17:D18"/>
  </mergeCells>
  <conditionalFormatting sqref="C15:I15 C19:D19">
    <cfRule type="expression" dxfId="43" priority="2">
      <formula>AND(DAY(C15)&gt;=1,DAY(C15)&lt;=15)</formula>
    </cfRule>
  </conditionalFormatting>
  <conditionalFormatting sqref="C3:H3">
    <cfRule type="expression" dxfId="42" priority="1">
      <formula>DAY(C3)&gt;8</formula>
    </cfRule>
  </conditionalFormatting>
  <conditionalFormatting sqref="C4:H4">
    <cfRule type="expression" dxfId="41" priority="3">
      <formula>DAY(C3)&gt;8</formula>
    </cfRule>
  </conditionalFormatting>
  <conditionalFormatting sqref="C16:I16 C20:D20 C17:D17 F17:I17">
    <cfRule type="expression" dxfId="40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theme="4"/>
    <pageSetUpPr fitToPage="1"/>
  </sheetPr>
  <dimension ref="A1:J20"/>
  <sheetViews>
    <sheetView showGridLines="0" zoomScaleNormal="100" workbookViewId="0"/>
  </sheetViews>
  <sheetFormatPr defaultColWidth="8.85546875" defaultRowHeight="12.75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>
      <c r="A1" s="18" t="str">
        <f ca="1">UPPER(TEXT(C9,"mmm"))</f>
        <v>MAR</v>
      </c>
      <c r="B1" s="18"/>
      <c r="C1" s="2" t="str">
        <f>ENE!C1</f>
        <v>LUNES</v>
      </c>
      <c r="D1" s="2" t="str">
        <f>ENE!D1</f>
        <v>MARTES</v>
      </c>
      <c r="E1" s="2" t="str">
        <f>ENE!E1</f>
        <v>MIÉRCOLES</v>
      </c>
      <c r="F1" s="2" t="str">
        <f>ENE!F1</f>
        <v>JUEVES</v>
      </c>
      <c r="G1" s="2" t="str">
        <f>ENE!G1</f>
        <v>VIERNES</v>
      </c>
      <c r="H1" s="2" t="str">
        <f>ENE!H1</f>
        <v>SÁBADO</v>
      </c>
      <c r="I1" s="2" t="str">
        <f>ENE!I1</f>
        <v>DOMINGO</v>
      </c>
      <c r="J1" s="1" t="s">
        <v>1</v>
      </c>
    </row>
    <row r="2" spans="1:10" ht="56.25" customHeight="1">
      <c r="A2" s="29"/>
      <c r="B2" s="26">
        <f>CalendarYear</f>
        <v>2015</v>
      </c>
      <c r="C2" s="22"/>
      <c r="D2" s="23"/>
      <c r="E2" s="22"/>
      <c r="F2" s="23"/>
      <c r="G2" s="22"/>
      <c r="H2" s="23"/>
      <c r="I2" s="22"/>
      <c r="J2" s="29" t="s">
        <v>1</v>
      </c>
    </row>
    <row r="3" spans="1:10" ht="16.5" customHeight="1">
      <c r="A3" s="29"/>
      <c r="B3" s="29"/>
      <c r="C3" s="3">
        <f t="array" ref="C3:I3">DaysAndWeeks+DATE(CalendarYear,3,1)-WEEKDAY(DATE(CalendarYear,3,1),(WeekStart="LUNES")+1)+1</f>
        <v>42058</v>
      </c>
      <c r="D3" s="4">
        <v>42059</v>
      </c>
      <c r="E3" s="3">
        <v>42060</v>
      </c>
      <c r="F3" s="4">
        <v>42061</v>
      </c>
      <c r="G3" s="3">
        <v>42062</v>
      </c>
      <c r="H3" s="4">
        <v>42063</v>
      </c>
      <c r="I3" s="3">
        <v>42064</v>
      </c>
      <c r="J3" s="29"/>
    </row>
    <row r="4" spans="1:10" ht="12.75" customHeight="1">
      <c r="A4" s="29"/>
      <c r="B4" s="11"/>
      <c r="C4" s="7" t="str">
        <f t="shared" ref="C4:I4" ca="1" si="0">IF(COLUMN(A$1)=1,CONCATENATE("Semana ",WEEKNUM(CalendarDay),"/"),"")&amp;CONCATENATE("Día ",CalendarDay-DATE(YEAR(CalendarDay),1,0))</f>
        <v>Semana 9/Día 54</v>
      </c>
      <c r="D4" s="8" t="str">
        <f t="shared" ca="1" si="0"/>
        <v>Día 55</v>
      </c>
      <c r="E4" s="7" t="str">
        <f t="shared" ca="1" si="0"/>
        <v>Día 56</v>
      </c>
      <c r="F4" s="8" t="str">
        <f t="shared" ca="1" si="0"/>
        <v>Día 57</v>
      </c>
      <c r="G4" s="7" t="str">
        <f t="shared" ca="1" si="0"/>
        <v>Día 58</v>
      </c>
      <c r="H4" s="8" t="str">
        <f t="shared" ca="1" si="0"/>
        <v>Día 59</v>
      </c>
      <c r="I4" s="7" t="str">
        <f t="shared" ca="1" si="0"/>
        <v>Día 60</v>
      </c>
      <c r="J4" s="29"/>
    </row>
    <row r="5" spans="1:10" ht="56.25" customHeight="1">
      <c r="A5" s="29"/>
      <c r="B5" s="29"/>
      <c r="C5" s="24"/>
      <c r="D5" s="25"/>
      <c r="E5" s="24"/>
      <c r="F5" s="25"/>
      <c r="G5" s="24"/>
      <c r="H5" s="25"/>
      <c r="I5" s="24"/>
      <c r="J5" s="29"/>
    </row>
    <row r="6" spans="1:10" ht="16.5" customHeight="1">
      <c r="A6" s="29"/>
      <c r="B6" s="29"/>
      <c r="C6" s="3">
        <f t="array" ref="C6:I6">DaysAndWeeks+DATE(CalendarYear,3,1)-WEEKDAY(DATE(CalendarYear,3,1),(WeekStart="LUNES")+1)+8</f>
        <v>42065</v>
      </c>
      <c r="D6" s="4">
        <v>42066</v>
      </c>
      <c r="E6" s="3">
        <v>42067</v>
      </c>
      <c r="F6" s="4">
        <v>42068</v>
      </c>
      <c r="G6" s="3">
        <v>42069</v>
      </c>
      <c r="H6" s="4">
        <v>42070</v>
      </c>
      <c r="I6" s="3">
        <v>42071</v>
      </c>
      <c r="J6" s="29"/>
    </row>
    <row r="7" spans="1:10" ht="12.75" customHeight="1">
      <c r="A7" s="29"/>
      <c r="B7" s="29"/>
      <c r="C7" s="7" t="str">
        <f t="shared" ref="C7:I7" ca="1" si="1">IF(COLUMN(A$1)=1,CONCATENATE("Semana ",WEEKNUM(CalendarDay,IF(C$1="DOM",1,2)),"/"),"")&amp;CONCATENATE("Día ",CalendarDay-DATE(YEAR(CalendarDay),1,0))</f>
        <v>Semana 10/Día 61</v>
      </c>
      <c r="D7" s="8" t="str">
        <f t="shared" ca="1" si="1"/>
        <v>Día 62</v>
      </c>
      <c r="E7" s="7" t="str">
        <f t="shared" ca="1" si="1"/>
        <v>Día 63</v>
      </c>
      <c r="F7" s="8" t="str">
        <f t="shared" ca="1" si="1"/>
        <v>Día 64</v>
      </c>
      <c r="G7" s="7" t="str">
        <f t="shared" ca="1" si="1"/>
        <v>Día 65</v>
      </c>
      <c r="H7" s="8" t="str">
        <f t="shared" ca="1" si="1"/>
        <v>Día 66</v>
      </c>
      <c r="I7" s="7" t="str">
        <f t="shared" ca="1" si="1"/>
        <v>Día 67</v>
      </c>
      <c r="J7" s="29"/>
    </row>
    <row r="8" spans="1:10" ht="56.25" customHeight="1">
      <c r="A8" s="29"/>
      <c r="B8" s="29"/>
      <c r="C8" s="24"/>
      <c r="D8" s="25"/>
      <c r="E8" s="24"/>
      <c r="F8" s="25"/>
      <c r="G8" s="24"/>
      <c r="H8" s="25"/>
      <c r="I8" s="24"/>
      <c r="J8" s="29"/>
    </row>
    <row r="9" spans="1:10" ht="16.5" customHeight="1">
      <c r="A9" s="29"/>
      <c r="B9" s="29"/>
      <c r="C9" s="3">
        <f t="array" ref="C9:I9" ca="1">DaysAndWeeks+DATE(CalendarYear,3,1)-WEEKDAY(DATE(CalendarYear,3,1),(WeekStart="LUNES")+1)+15</f>
        <v>42072</v>
      </c>
      <c r="D9" s="4">
        <f ca="1"/>
        <v>42073</v>
      </c>
      <c r="E9" s="3">
        <f ca="1"/>
        <v>42074</v>
      </c>
      <c r="F9" s="4">
        <f ca="1"/>
        <v>42075</v>
      </c>
      <c r="G9" s="3">
        <f ca="1"/>
        <v>42076</v>
      </c>
      <c r="H9" s="4">
        <f ca="1"/>
        <v>42077</v>
      </c>
      <c r="I9" s="3">
        <f ca="1"/>
        <v>42078</v>
      </c>
      <c r="J9" s="29"/>
    </row>
    <row r="10" spans="1:10" ht="12.75" customHeight="1">
      <c r="A10" s="29"/>
      <c r="B10" s="29"/>
      <c r="C10" s="7" t="str">
        <f t="shared" ref="C10:I10" ca="1" si="2">IF(COLUMN(A$1)=1,CONCATENATE("Semana ",WEEKNUM(CalendarDay,IF(C$1="DOM",1,2)),"/"),"")&amp;CONCATENATE("Día ",CalendarDay-DATE(YEAR(CalendarDay),1,0))</f>
        <v>Semana 11/Día 68</v>
      </c>
      <c r="D10" s="8" t="str">
        <f t="shared" ca="1" si="2"/>
        <v>Día 69</v>
      </c>
      <c r="E10" s="7" t="str">
        <f t="shared" ca="1" si="2"/>
        <v>Día 70</v>
      </c>
      <c r="F10" s="8" t="str">
        <f t="shared" ca="1" si="2"/>
        <v>Día 71</v>
      </c>
      <c r="G10" s="7" t="str">
        <f t="shared" ca="1" si="2"/>
        <v>Día 72</v>
      </c>
      <c r="H10" s="8" t="str">
        <f t="shared" ca="1" si="2"/>
        <v>Día 73</v>
      </c>
      <c r="I10" s="7" t="str">
        <f t="shared" ca="1" si="2"/>
        <v>Día 74</v>
      </c>
      <c r="J10" s="29"/>
    </row>
    <row r="11" spans="1:10" ht="56.25" customHeight="1">
      <c r="A11" s="29"/>
      <c r="B11" s="29"/>
      <c r="C11" s="24"/>
      <c r="D11" s="25"/>
      <c r="E11" s="24"/>
      <c r="F11" s="25"/>
      <c r="G11" s="24"/>
      <c r="H11" s="25"/>
      <c r="I11" s="24"/>
      <c r="J11" s="29"/>
    </row>
    <row r="12" spans="1:10" ht="16.5" customHeight="1">
      <c r="A12" s="29"/>
      <c r="B12" s="29"/>
      <c r="C12" s="3">
        <f t="array" ref="C12:I12" ca="1">DaysAndWeeks+DATE(CalendarYear,3,1)-WEEKDAY(DATE(CalendarYear,3,1),(WeekStart="LUNES")+1)+22</f>
        <v>42079</v>
      </c>
      <c r="D12" s="4">
        <f ca="1"/>
        <v>42080</v>
      </c>
      <c r="E12" s="3">
        <f ca="1"/>
        <v>42081</v>
      </c>
      <c r="F12" s="4">
        <f ca="1"/>
        <v>42082</v>
      </c>
      <c r="G12" s="3">
        <f ca="1"/>
        <v>42083</v>
      </c>
      <c r="H12" s="4">
        <f ca="1"/>
        <v>42084</v>
      </c>
      <c r="I12" s="3">
        <f ca="1"/>
        <v>42085</v>
      </c>
      <c r="J12" s="29"/>
    </row>
    <row r="13" spans="1:10" ht="12.75" customHeight="1">
      <c r="A13" s="29"/>
      <c r="B13" s="29"/>
      <c r="C13" s="7" t="str">
        <f t="shared" ref="C13:I13" ca="1" si="3">IF(COLUMN(A$1)=1,CONCATENATE("Semana ",WEEKNUM(CalendarDay,IF(C$1="DOM",1,2)),"/"),"")&amp;CONCATENATE("Día ",CalendarDay-DATE(YEAR(CalendarDay),1,0))</f>
        <v>Semana 12/Día 75</v>
      </c>
      <c r="D13" s="8" t="str">
        <f t="shared" ca="1" si="3"/>
        <v>Día 76</v>
      </c>
      <c r="E13" s="7" t="str">
        <f t="shared" ca="1" si="3"/>
        <v>Día 77</v>
      </c>
      <c r="F13" s="8" t="str">
        <f t="shared" ca="1" si="3"/>
        <v>Día 78</v>
      </c>
      <c r="G13" s="7" t="str">
        <f t="shared" ca="1" si="3"/>
        <v>Día 79</v>
      </c>
      <c r="H13" s="8" t="str">
        <f t="shared" ca="1" si="3"/>
        <v>Día 80</v>
      </c>
      <c r="I13" s="7" t="str">
        <f t="shared" ca="1" si="3"/>
        <v>Día 81</v>
      </c>
      <c r="J13" s="29"/>
    </row>
    <row r="14" spans="1:10" ht="56.25" customHeight="1">
      <c r="A14" s="29"/>
      <c r="B14" s="29"/>
      <c r="C14" s="24"/>
      <c r="D14" s="25"/>
      <c r="E14" s="24"/>
      <c r="F14" s="25"/>
      <c r="G14" s="24"/>
      <c r="H14" s="25"/>
      <c r="I14" s="24"/>
      <c r="J14" s="29"/>
    </row>
    <row r="15" spans="1:10" ht="16.5" customHeight="1">
      <c r="A15" s="29"/>
      <c r="B15" s="29"/>
      <c r="C15" s="3">
        <f t="array" ref="C15:I15" ca="1">DaysAndWeeks+DATE(CalendarYear,3,1)-WEEKDAY(DATE(CalendarYear,3,1),(WeekStart="LUNES")+1)+29</f>
        <v>42086</v>
      </c>
      <c r="D15" s="4">
        <f ca="1"/>
        <v>42087</v>
      </c>
      <c r="E15" s="3">
        <f ca="1"/>
        <v>42088</v>
      </c>
      <c r="F15" s="4">
        <f ca="1"/>
        <v>42089</v>
      </c>
      <c r="G15" s="3">
        <f ca="1"/>
        <v>42090</v>
      </c>
      <c r="H15" s="4">
        <f ca="1"/>
        <v>42091</v>
      </c>
      <c r="I15" s="3">
        <f ca="1"/>
        <v>42092</v>
      </c>
      <c r="J15" s="29"/>
    </row>
    <row r="16" spans="1:10" ht="12.75" customHeight="1">
      <c r="A16" s="29"/>
      <c r="B16" s="29"/>
      <c r="C16" s="7" t="str">
        <f t="shared" ref="C16:I16" ca="1" si="4">IF(COLUMN(A$1)=1,CONCATENATE("Semana ",WEEKNUM(CalendarDay,IF(C$1="DOM",1,2)),"/"),"")&amp;CONCATENATE("Día ",CalendarDay-DATE(YEAR(CalendarDay),1,0))</f>
        <v>Semana 13/Día 82</v>
      </c>
      <c r="D16" s="8" t="str">
        <f t="shared" ca="1" si="4"/>
        <v>Día 83</v>
      </c>
      <c r="E16" s="7" t="str">
        <f t="shared" ca="1" si="4"/>
        <v>Día 84</v>
      </c>
      <c r="F16" s="8" t="str">
        <f t="shared" ca="1" si="4"/>
        <v>Día 85</v>
      </c>
      <c r="G16" s="7" t="str">
        <f t="shared" ca="1" si="4"/>
        <v>Día 86</v>
      </c>
      <c r="H16" s="8" t="str">
        <f t="shared" ca="1" si="4"/>
        <v>Día 87</v>
      </c>
      <c r="I16" s="7" t="str">
        <f t="shared" ca="1" si="4"/>
        <v>Día 88</v>
      </c>
      <c r="J16" s="29"/>
    </row>
    <row r="17" spans="3:10" ht="12.75" customHeight="1">
      <c r="C17" s="36"/>
      <c r="D17" s="37"/>
      <c r="E17" s="17" t="s">
        <v>3</v>
      </c>
      <c r="F17" s="9"/>
      <c r="G17" s="9"/>
      <c r="H17" s="9"/>
      <c r="I17" s="9"/>
      <c r="J17" s="29"/>
    </row>
    <row r="18" spans="3:10" ht="43.5" customHeight="1">
      <c r="C18" s="36"/>
      <c r="D18" s="38"/>
      <c r="E18" s="30"/>
      <c r="F18" s="30"/>
      <c r="G18" s="30"/>
      <c r="H18" s="30"/>
      <c r="I18" s="30"/>
      <c r="J18" s="12"/>
    </row>
    <row r="19" spans="3:10" ht="16.5" customHeight="1">
      <c r="C19" s="3">
        <f t="array" ref="C19:D19">DaysAndWeeks+DATE(CalendarYear,3,1)-WEEKDAY(DATE(CalendarYear,3,1),(WeekStart="LUNES")+1)+36</f>
        <v>42093</v>
      </c>
      <c r="D19" s="4">
        <v>42094</v>
      </c>
      <c r="E19" s="31"/>
      <c r="F19" s="30"/>
      <c r="G19" s="30"/>
      <c r="H19" s="30"/>
      <c r="I19" s="30"/>
      <c r="J19" s="12"/>
    </row>
    <row r="20" spans="3:10" ht="12.75" customHeight="1">
      <c r="C20" s="5" t="str">
        <f ca="1">IF(COLUMN(A$1)=1,CONCATENATE("Semana ",WEEKNUM(CalendarDay,IF(C$1="DOM",1,2)),"/"),"")&amp;CONCATENATE("Día ",CalendarDay-DATE(YEAR(CalendarDay),1,0))</f>
        <v>Semana 14/Día 89</v>
      </c>
      <c r="D20" s="6" t="str">
        <f ca="1">IF(COLUMN(B$1)=1,CONCATENATE("Semana ",WEEKNUM(CalendarDay,IF(D$1="DOM",1,2)),"/"),"")&amp;CONCATENATE("Día ",CalendarDay-DATE(YEAR(CalendarDay),1,0))</f>
        <v>Día 90</v>
      </c>
      <c r="E20" s="31"/>
      <c r="F20" s="30"/>
      <c r="G20" s="30"/>
      <c r="H20" s="30"/>
      <c r="I20" s="30"/>
      <c r="J20" s="12"/>
    </row>
  </sheetData>
  <mergeCells count="3">
    <mergeCell ref="E18:I20"/>
    <mergeCell ref="C17:C18"/>
    <mergeCell ref="D17:D18"/>
  </mergeCells>
  <conditionalFormatting sqref="C15:I15 C19:D19">
    <cfRule type="expression" dxfId="39" priority="2">
      <formula>AND(DAY(C15)&gt;=1,DAY(C15)&lt;=15)</formula>
    </cfRule>
  </conditionalFormatting>
  <conditionalFormatting sqref="C3:H3">
    <cfRule type="expression" dxfId="38" priority="1">
      <formula>DAY(C3)&gt;8</formula>
    </cfRule>
  </conditionalFormatting>
  <conditionalFormatting sqref="C4:H4">
    <cfRule type="expression" dxfId="37" priority="3">
      <formula>DAY(C3)&gt;8</formula>
    </cfRule>
  </conditionalFormatting>
  <conditionalFormatting sqref="C16:I16 C20:D20 C17:D17 F17:I17">
    <cfRule type="expression" dxfId="36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theme="4" tint="0.39997558519241921"/>
    <pageSetUpPr fitToPage="1"/>
  </sheetPr>
  <dimension ref="A1:J20"/>
  <sheetViews>
    <sheetView showGridLines="0" zoomScaleNormal="100" workbookViewId="0"/>
  </sheetViews>
  <sheetFormatPr defaultColWidth="8.85546875" defaultRowHeight="12.75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>
      <c r="A1" s="18" t="str">
        <f ca="1">UPPER(TEXT(C9,"mmm"))</f>
        <v>ABR</v>
      </c>
      <c r="B1" s="18"/>
      <c r="C1" s="2" t="str">
        <f>ENE!C1</f>
        <v>LUNES</v>
      </c>
      <c r="D1" s="2" t="str">
        <f>ENE!D1</f>
        <v>MARTES</v>
      </c>
      <c r="E1" s="2" t="str">
        <f>ENE!E1</f>
        <v>MIÉRCOLES</v>
      </c>
      <c r="F1" s="2" t="str">
        <f>ENE!F1</f>
        <v>JUEVES</v>
      </c>
      <c r="G1" s="2" t="str">
        <f>ENE!G1</f>
        <v>VIERNES</v>
      </c>
      <c r="H1" s="2" t="str">
        <f>ENE!H1</f>
        <v>SÁBADO</v>
      </c>
      <c r="I1" s="2" t="str">
        <f>ENE!I1</f>
        <v>DOMINGO</v>
      </c>
      <c r="J1" s="1" t="s">
        <v>1</v>
      </c>
    </row>
    <row r="2" spans="1:10" ht="56.25" customHeight="1">
      <c r="A2" s="29"/>
      <c r="B2" s="26">
        <f>CalendarYear</f>
        <v>2015</v>
      </c>
      <c r="C2" s="22"/>
      <c r="D2" s="23"/>
      <c r="E2" s="22"/>
      <c r="F2" s="23"/>
      <c r="G2" s="22"/>
      <c r="H2" s="23"/>
      <c r="I2" s="22"/>
      <c r="J2" s="29" t="s">
        <v>1</v>
      </c>
    </row>
    <row r="3" spans="1:10" ht="16.5" customHeight="1">
      <c r="A3" s="29"/>
      <c r="B3" s="29"/>
      <c r="C3" s="3">
        <f t="array" ref="C3:I3">DaysAndWeeks+DATE(CalendarYear,4,1)-WEEKDAY(DATE(CalendarYear,4,1),(WeekStart="LUNES")+1)+1</f>
        <v>42093</v>
      </c>
      <c r="D3" s="4">
        <v>42094</v>
      </c>
      <c r="E3" s="3">
        <v>42095</v>
      </c>
      <c r="F3" s="4">
        <v>42096</v>
      </c>
      <c r="G3" s="3">
        <v>42097</v>
      </c>
      <c r="H3" s="4">
        <v>42098</v>
      </c>
      <c r="I3" s="3">
        <v>42099</v>
      </c>
      <c r="J3" s="29"/>
    </row>
    <row r="4" spans="1:10" ht="12.75" customHeight="1">
      <c r="A4" s="29"/>
      <c r="B4" s="11"/>
      <c r="C4" s="7" t="str">
        <f t="shared" ref="C4:I4" ca="1" si="0">IF(COLUMN(A$1)=1,CONCATENATE("Semana ",WEEKNUM(CalendarDay),"/"),"")&amp;CONCATENATE("Día ",CalendarDay-DATE(YEAR(CalendarDay),1,0))</f>
        <v>Semana 14/Día 89</v>
      </c>
      <c r="D4" s="8" t="str">
        <f t="shared" ca="1" si="0"/>
        <v>Día 90</v>
      </c>
      <c r="E4" s="7" t="str">
        <f t="shared" ca="1" si="0"/>
        <v>Día 91</v>
      </c>
      <c r="F4" s="8" t="str">
        <f t="shared" ca="1" si="0"/>
        <v>Día 92</v>
      </c>
      <c r="G4" s="7" t="str">
        <f t="shared" ca="1" si="0"/>
        <v>Día 93</v>
      </c>
      <c r="H4" s="8" t="str">
        <f t="shared" ca="1" si="0"/>
        <v>Día 94</v>
      </c>
      <c r="I4" s="7" t="str">
        <f t="shared" ca="1" si="0"/>
        <v>Día 95</v>
      </c>
      <c r="J4" s="29"/>
    </row>
    <row r="5" spans="1:10" ht="56.25" customHeight="1">
      <c r="A5" s="29"/>
      <c r="B5" s="29"/>
      <c r="C5" s="24"/>
      <c r="D5" s="25"/>
      <c r="E5" s="24"/>
      <c r="F5" s="25"/>
      <c r="G5" s="24"/>
      <c r="H5" s="25"/>
      <c r="I5" s="24"/>
      <c r="J5" s="29"/>
    </row>
    <row r="6" spans="1:10" ht="16.5" customHeight="1">
      <c r="A6" s="29"/>
      <c r="B6" s="29"/>
      <c r="C6" s="3">
        <f t="array" ref="C6:I6">DaysAndWeeks+DATE(CalendarYear,4,1)-WEEKDAY(DATE(CalendarYear,4,1),(WeekStart="LUNES")+1)+8</f>
        <v>42100</v>
      </c>
      <c r="D6" s="4">
        <v>42101</v>
      </c>
      <c r="E6" s="3">
        <v>42102</v>
      </c>
      <c r="F6" s="4">
        <v>42103</v>
      </c>
      <c r="G6" s="3">
        <v>42104</v>
      </c>
      <c r="H6" s="4">
        <v>42105</v>
      </c>
      <c r="I6" s="3">
        <v>42106</v>
      </c>
      <c r="J6" s="29"/>
    </row>
    <row r="7" spans="1:10" ht="12.75" customHeight="1">
      <c r="A7" s="29"/>
      <c r="B7" s="29"/>
      <c r="C7" s="7" t="str">
        <f t="shared" ref="C7:I7" ca="1" si="1">IF(COLUMN(A$1)=1,CONCATENATE("Semana ",WEEKNUM(CalendarDay,IF(C$1="DOM",1,2)),"/"),"")&amp;CONCATENATE("Día ",CalendarDay-DATE(YEAR(CalendarDay),1,0))</f>
        <v>Semana 15/Día 96</v>
      </c>
      <c r="D7" s="8" t="str">
        <f t="shared" ca="1" si="1"/>
        <v>Día 97</v>
      </c>
      <c r="E7" s="7" t="str">
        <f t="shared" ca="1" si="1"/>
        <v>Día 98</v>
      </c>
      <c r="F7" s="8" t="str">
        <f t="shared" ca="1" si="1"/>
        <v>Día 99</v>
      </c>
      <c r="G7" s="7" t="str">
        <f t="shared" ca="1" si="1"/>
        <v>Día 100</v>
      </c>
      <c r="H7" s="8" t="str">
        <f t="shared" ca="1" si="1"/>
        <v>Día 101</v>
      </c>
      <c r="I7" s="7" t="str">
        <f t="shared" ca="1" si="1"/>
        <v>Día 102</v>
      </c>
      <c r="J7" s="29"/>
    </row>
    <row r="8" spans="1:10" ht="56.25" customHeight="1">
      <c r="A8" s="29"/>
      <c r="B8" s="29"/>
      <c r="C8" s="24"/>
      <c r="D8" s="25"/>
      <c r="E8" s="24"/>
      <c r="F8" s="25"/>
      <c r="G8" s="24"/>
      <c r="H8" s="25"/>
      <c r="I8" s="24"/>
      <c r="J8" s="29"/>
    </row>
    <row r="9" spans="1:10" ht="16.5" customHeight="1">
      <c r="A9" s="29"/>
      <c r="B9" s="29"/>
      <c r="C9" s="3">
        <f t="array" ref="C9:I9" ca="1">DaysAndWeeks+DATE(CalendarYear,4,1)-WEEKDAY(DATE(CalendarYear,4,1),(WeekStart="LUNES")+1)+15</f>
        <v>42107</v>
      </c>
      <c r="D9" s="4">
        <f ca="1"/>
        <v>42108</v>
      </c>
      <c r="E9" s="3">
        <f ca="1"/>
        <v>42109</v>
      </c>
      <c r="F9" s="4">
        <f ca="1"/>
        <v>42110</v>
      </c>
      <c r="G9" s="3">
        <f ca="1"/>
        <v>42111</v>
      </c>
      <c r="H9" s="4">
        <f ca="1"/>
        <v>42112</v>
      </c>
      <c r="I9" s="3">
        <f ca="1"/>
        <v>42113</v>
      </c>
      <c r="J9" s="29"/>
    </row>
    <row r="10" spans="1:10" ht="12.75" customHeight="1">
      <c r="A10" s="29"/>
      <c r="B10" s="29"/>
      <c r="C10" s="7" t="str">
        <f t="shared" ref="C10:I10" ca="1" si="2">IF(COLUMN(A$1)=1,CONCATENATE("Semana ",WEEKNUM(CalendarDay,IF(C$1="DOM",1,2)),"/"),"")&amp;CONCATENATE("Día ",CalendarDay-DATE(YEAR(CalendarDay),1,0))</f>
        <v>Semana 16/Día 103</v>
      </c>
      <c r="D10" s="8" t="str">
        <f t="shared" ca="1" si="2"/>
        <v>Día 104</v>
      </c>
      <c r="E10" s="7" t="str">
        <f t="shared" ca="1" si="2"/>
        <v>Día 105</v>
      </c>
      <c r="F10" s="8" t="str">
        <f t="shared" ca="1" si="2"/>
        <v>Día 106</v>
      </c>
      <c r="G10" s="7" t="str">
        <f t="shared" ca="1" si="2"/>
        <v>Día 107</v>
      </c>
      <c r="H10" s="8" t="str">
        <f t="shared" ca="1" si="2"/>
        <v>Día 108</v>
      </c>
      <c r="I10" s="7" t="str">
        <f t="shared" ca="1" si="2"/>
        <v>Día 109</v>
      </c>
      <c r="J10" s="29"/>
    </row>
    <row r="11" spans="1:10" ht="56.25" customHeight="1">
      <c r="A11" s="29"/>
      <c r="B11" s="29"/>
      <c r="C11" s="24"/>
      <c r="D11" s="25"/>
      <c r="E11" s="24"/>
      <c r="F11" s="25"/>
      <c r="G11" s="24"/>
      <c r="H11" s="25"/>
      <c r="I11" s="24"/>
      <c r="J11" s="29"/>
    </row>
    <row r="12" spans="1:10" ht="16.5" customHeight="1">
      <c r="A12" s="29"/>
      <c r="B12" s="29"/>
      <c r="C12" s="3">
        <f t="array" ref="C12:I12">DaysAndWeeks+DATE(CalendarYear,4,1)-WEEKDAY(DATE(CalendarYear,4,1),(WeekStart="LUNES")+1)+22</f>
        <v>42114</v>
      </c>
      <c r="D12" s="4">
        <v>42115</v>
      </c>
      <c r="E12" s="3">
        <v>42116</v>
      </c>
      <c r="F12" s="4">
        <v>42117</v>
      </c>
      <c r="G12" s="3">
        <v>42118</v>
      </c>
      <c r="H12" s="4">
        <f ca="1"/>
        <v>42119</v>
      </c>
      <c r="I12" s="3">
        <f ca="1"/>
        <v>42120</v>
      </c>
      <c r="J12" s="29"/>
    </row>
    <row r="13" spans="1:10" ht="12.75" customHeight="1">
      <c r="A13" s="29"/>
      <c r="B13" s="29"/>
      <c r="C13" s="7" t="str">
        <f t="shared" ref="C13:I13" ca="1" si="3">IF(COLUMN(A$1)=1,CONCATENATE("Semana ",WEEKNUM(CalendarDay,IF(C$1="DOM",1,2)),"/"),"")&amp;CONCATENATE("Día ",CalendarDay-DATE(YEAR(CalendarDay),1,0))</f>
        <v>Semana 17/Día 110</v>
      </c>
      <c r="D13" s="8" t="str">
        <f t="shared" ca="1" si="3"/>
        <v>Día 111</v>
      </c>
      <c r="E13" s="7" t="str">
        <f t="shared" ca="1" si="3"/>
        <v>Día 112</v>
      </c>
      <c r="F13" s="8" t="str">
        <f t="shared" ca="1" si="3"/>
        <v>Día 113</v>
      </c>
      <c r="G13" s="7" t="str">
        <f t="shared" ca="1" si="3"/>
        <v>Día 114</v>
      </c>
      <c r="H13" s="8" t="str">
        <f t="shared" ca="1" si="3"/>
        <v>Día 115</v>
      </c>
      <c r="I13" s="7" t="str">
        <f t="shared" ca="1" si="3"/>
        <v>Día 116</v>
      </c>
      <c r="J13" s="29"/>
    </row>
    <row r="14" spans="1:10" ht="56.25" customHeight="1">
      <c r="A14" s="29"/>
      <c r="B14" s="29"/>
      <c r="C14" s="24"/>
      <c r="D14" s="25"/>
      <c r="E14" s="24"/>
      <c r="F14" s="25"/>
      <c r="G14" s="24"/>
      <c r="H14" s="25"/>
      <c r="I14" s="24"/>
      <c r="J14" s="29"/>
    </row>
    <row r="15" spans="1:10" ht="16.5" customHeight="1">
      <c r="A15" s="29"/>
      <c r="B15" s="29"/>
      <c r="C15" s="3">
        <f t="array" ref="C15:I15" ca="1">DaysAndWeeks+DATE(CalendarYear,4,1)-WEEKDAY(DATE(CalendarYear,4,1),(WeekStart="LUNES")+1)+29</f>
        <v>42121</v>
      </c>
      <c r="D15" s="4">
        <f ca="1"/>
        <v>42122</v>
      </c>
      <c r="E15" s="3">
        <f ca="1"/>
        <v>42123</v>
      </c>
      <c r="F15" s="4">
        <f ca="1"/>
        <v>42124</v>
      </c>
      <c r="G15" s="3">
        <f ca="1"/>
        <v>42125</v>
      </c>
      <c r="H15" s="4">
        <v>42126</v>
      </c>
      <c r="I15" s="3">
        <v>42127</v>
      </c>
      <c r="J15" s="29"/>
    </row>
    <row r="16" spans="1:10" ht="12.75" customHeight="1">
      <c r="A16" s="29"/>
      <c r="B16" s="29"/>
      <c r="C16" s="7" t="str">
        <f t="shared" ref="C16:I16" ca="1" si="4">IF(COLUMN(A$1)=1,CONCATENATE("Semana ",WEEKNUM(CalendarDay,IF(C$1="DOM",1,2)),"/"),"")&amp;CONCATENATE("Día ",CalendarDay-DATE(YEAR(CalendarDay),1,0))</f>
        <v>Semana 18/Día 117</v>
      </c>
      <c r="D16" s="8" t="str">
        <f t="shared" ca="1" si="4"/>
        <v>Día 118</v>
      </c>
      <c r="E16" s="7" t="str">
        <f t="shared" ca="1" si="4"/>
        <v>Día 119</v>
      </c>
      <c r="F16" s="8" t="str">
        <f t="shared" ca="1" si="4"/>
        <v>Día 120</v>
      </c>
      <c r="G16" s="7" t="str">
        <f t="shared" ca="1" si="4"/>
        <v>Día 121</v>
      </c>
      <c r="H16" s="8" t="str">
        <f t="shared" ca="1" si="4"/>
        <v>Día 122</v>
      </c>
      <c r="I16" s="7" t="str">
        <f t="shared" ca="1" si="4"/>
        <v>Día 123</v>
      </c>
      <c r="J16" s="29"/>
    </row>
    <row r="17" spans="3:10" ht="12.75" customHeight="1">
      <c r="C17" s="36"/>
      <c r="D17" s="39"/>
      <c r="E17" s="10" t="s">
        <v>3</v>
      </c>
      <c r="F17" s="9"/>
      <c r="G17" s="9"/>
      <c r="H17" s="9"/>
      <c r="I17" s="9"/>
      <c r="J17" s="29"/>
    </row>
    <row r="18" spans="3:10" ht="43.5" customHeight="1">
      <c r="C18" s="36"/>
      <c r="D18" s="39"/>
      <c r="E18" s="31"/>
      <c r="F18" s="30"/>
      <c r="G18" s="30"/>
      <c r="H18" s="30"/>
      <c r="I18" s="30"/>
      <c r="J18" s="12"/>
    </row>
    <row r="19" spans="3:10" ht="16.5" customHeight="1">
      <c r="C19" s="3">
        <f t="array" ref="C19:D19">DaysAndWeeks+DATE(CalendarYear,4,1)-WEEKDAY(DATE(CalendarYear,4,1),(WeekStart="LUNES")+1)+36</f>
        <v>42128</v>
      </c>
      <c r="D19" s="4">
        <v>42129</v>
      </c>
      <c r="E19" s="31"/>
      <c r="F19" s="30"/>
      <c r="G19" s="30"/>
      <c r="H19" s="30"/>
      <c r="I19" s="30"/>
      <c r="J19" s="12"/>
    </row>
    <row r="20" spans="3:10" ht="12.75" customHeight="1">
      <c r="C20" s="5" t="str">
        <f ca="1">IF(COLUMN(A$1)=1,CONCATENATE("Semana ",WEEKNUM(CalendarDay,IF(C$1="DOM",1,2)),"/"),"")&amp;CONCATENATE("Día ",CalendarDay-DATE(YEAR(CalendarDay),1,0))</f>
        <v>Semana 19/Día 124</v>
      </c>
      <c r="D20" s="6" t="str">
        <f ca="1">IF(COLUMN(B$1)=1,CONCATENATE("Semana ",WEEKNUM(CalendarDay,IF(D$1="DOM",1,2)),"/"),"")&amp;CONCATENATE("Día ",CalendarDay-DATE(YEAR(CalendarDay),1,0))</f>
        <v>Día 125</v>
      </c>
      <c r="E20" s="31"/>
      <c r="F20" s="30"/>
      <c r="G20" s="30"/>
      <c r="H20" s="30"/>
      <c r="I20" s="30"/>
      <c r="J20" s="12"/>
    </row>
  </sheetData>
  <mergeCells count="3">
    <mergeCell ref="E18:I20"/>
    <mergeCell ref="C17:C18"/>
    <mergeCell ref="D17:D18"/>
  </mergeCells>
  <conditionalFormatting sqref="C15:I15 C19:D19">
    <cfRule type="expression" dxfId="35" priority="2">
      <formula>AND(DAY(C15)&gt;=1,DAY(C15)&lt;=15)</formula>
    </cfRule>
  </conditionalFormatting>
  <conditionalFormatting sqref="C3:H3">
    <cfRule type="expression" dxfId="34" priority="1">
      <formula>DAY(C3)&gt;8</formula>
    </cfRule>
  </conditionalFormatting>
  <conditionalFormatting sqref="C4:H4">
    <cfRule type="expression" dxfId="33" priority="3">
      <formula>DAY(C3)&gt;8</formula>
    </cfRule>
  </conditionalFormatting>
  <conditionalFormatting sqref="C16:I16 C20:D20 C17:D17 F17:I17">
    <cfRule type="expression" dxfId="32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theme="4" tint="0.59999389629810485"/>
    <pageSetUpPr fitToPage="1"/>
  </sheetPr>
  <dimension ref="A1:J20"/>
  <sheetViews>
    <sheetView showGridLines="0" zoomScaleNormal="100" workbookViewId="0"/>
  </sheetViews>
  <sheetFormatPr defaultColWidth="8.85546875" defaultRowHeight="12.75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>
      <c r="A1" s="18" t="str">
        <f>UPPER(TEXT(C9,"mmm"))</f>
        <v>MAY</v>
      </c>
      <c r="B1" s="18"/>
      <c r="C1" s="2" t="str">
        <f>ENE!C1</f>
        <v>LUNES</v>
      </c>
      <c r="D1" s="2" t="str">
        <f>ENE!D1</f>
        <v>MARTES</v>
      </c>
      <c r="E1" s="2" t="str">
        <f>ENE!E1</f>
        <v>MIÉRCOLES</v>
      </c>
      <c r="F1" s="2" t="str">
        <f>ENE!F1</f>
        <v>JUEVES</v>
      </c>
      <c r="G1" s="2" t="str">
        <f>ENE!G1</f>
        <v>VIERNES</v>
      </c>
      <c r="H1" s="2" t="str">
        <f>ENE!H1</f>
        <v>SÁBADO</v>
      </c>
      <c r="I1" s="2" t="str">
        <f>ENE!I1</f>
        <v>DOMINGO</v>
      </c>
      <c r="J1" s="1" t="s">
        <v>1</v>
      </c>
    </row>
    <row r="2" spans="1:10" ht="56.25" customHeight="1">
      <c r="A2" s="29"/>
      <c r="B2" s="26">
        <f>CalendarYear</f>
        <v>2015</v>
      </c>
      <c r="C2" s="22"/>
      <c r="D2" s="23"/>
      <c r="E2" s="22"/>
      <c r="F2" s="23"/>
      <c r="G2" s="22"/>
      <c r="H2" s="23"/>
      <c r="I2" s="22"/>
      <c r="J2" s="29" t="s">
        <v>1</v>
      </c>
    </row>
    <row r="3" spans="1:10" ht="16.5" customHeight="1">
      <c r="A3" s="29"/>
      <c r="B3" s="29"/>
      <c r="C3" s="3">
        <f t="array" ref="C3:I3">DaysAndWeeks+DATE(CalendarYear,5,1)-WEEKDAY(DATE(CalendarYear,5,1),(WeekStart="LUNES")+1)+1</f>
        <v>42121</v>
      </c>
      <c r="D3" s="4">
        <v>42122</v>
      </c>
      <c r="E3" s="3">
        <v>42123</v>
      </c>
      <c r="F3" s="4">
        <v>42124</v>
      </c>
      <c r="G3" s="3">
        <v>42125</v>
      </c>
      <c r="H3" s="4">
        <v>42126</v>
      </c>
      <c r="I3" s="3">
        <v>42127</v>
      </c>
      <c r="J3" s="29"/>
    </row>
    <row r="4" spans="1:10" ht="12.75" customHeight="1">
      <c r="A4" s="29"/>
      <c r="B4" s="11"/>
      <c r="C4" s="7" t="str">
        <f t="shared" ref="C4:I4" ca="1" si="0">IF(COLUMN(A$1)=1,CONCATENATE("Semana ",WEEKNUM(CalendarDay),"/"),"")&amp;CONCATENATE("Día ",CalendarDay-DATE(YEAR(CalendarDay),1,0))</f>
        <v>Semana 18/Día 117</v>
      </c>
      <c r="D4" s="8" t="str">
        <f t="shared" ca="1" si="0"/>
        <v>Día 118</v>
      </c>
      <c r="E4" s="7" t="str">
        <f t="shared" ca="1" si="0"/>
        <v>Día 119</v>
      </c>
      <c r="F4" s="8" t="str">
        <f t="shared" ca="1" si="0"/>
        <v>Día 120</v>
      </c>
      <c r="G4" s="7" t="str">
        <f t="shared" ca="1" si="0"/>
        <v>Día 121</v>
      </c>
      <c r="H4" s="8" t="str">
        <f t="shared" ca="1" si="0"/>
        <v>Día 122</v>
      </c>
      <c r="I4" s="7" t="str">
        <f t="shared" ca="1" si="0"/>
        <v>Día 123</v>
      </c>
      <c r="J4" s="29"/>
    </row>
    <row r="5" spans="1:10" ht="56.25" customHeight="1">
      <c r="A5" s="29"/>
      <c r="B5" s="29"/>
      <c r="C5" s="24"/>
      <c r="D5" s="25"/>
      <c r="E5" s="24"/>
      <c r="F5" s="25"/>
      <c r="G5" s="24"/>
      <c r="H5" s="25"/>
      <c r="I5" s="24"/>
      <c r="J5" s="29"/>
    </row>
    <row r="6" spans="1:10" ht="16.5" customHeight="1">
      <c r="A6" s="29"/>
      <c r="B6" s="29"/>
      <c r="C6" s="3">
        <f t="array" ref="C6:I6" ca="1">DaysAndWeeks+DATE(CalendarYear,5,1)-WEEKDAY(DATE(CalendarYear,5,1),(WeekStart="LUNES")+1)+8</f>
        <v>42128</v>
      </c>
      <c r="D6" s="4">
        <f ca="1"/>
        <v>42129</v>
      </c>
      <c r="E6" s="3">
        <f ca="1"/>
        <v>42130</v>
      </c>
      <c r="F6" s="4">
        <f ca="1"/>
        <v>42131</v>
      </c>
      <c r="G6" s="3">
        <f ca="1"/>
        <v>42132</v>
      </c>
      <c r="H6" s="4">
        <f ca="1"/>
        <v>42133</v>
      </c>
      <c r="I6" s="3">
        <f ca="1"/>
        <v>42134</v>
      </c>
      <c r="J6" s="29"/>
    </row>
    <row r="7" spans="1:10" ht="12.75" customHeight="1">
      <c r="A7" s="29"/>
      <c r="B7" s="29"/>
      <c r="C7" s="7" t="str">
        <f t="shared" ref="C7:I7" ca="1" si="1">IF(COLUMN(A$1)=1,CONCATENATE("Semana ",WEEKNUM(CalendarDay,IF(C$1="DOM",1,2)),"/"),"")&amp;CONCATENATE("Día ",CalendarDay-DATE(YEAR(CalendarDay),1,0))</f>
        <v>Semana 19/Día 124</v>
      </c>
      <c r="D7" s="8" t="str">
        <f t="shared" ca="1" si="1"/>
        <v>Día 125</v>
      </c>
      <c r="E7" s="7" t="str">
        <f t="shared" ca="1" si="1"/>
        <v>Día 126</v>
      </c>
      <c r="F7" s="8" t="str">
        <f t="shared" ca="1" si="1"/>
        <v>Día 127</v>
      </c>
      <c r="G7" s="7" t="str">
        <f t="shared" ca="1" si="1"/>
        <v>Día 128</v>
      </c>
      <c r="H7" s="8" t="str">
        <f t="shared" ca="1" si="1"/>
        <v>Día 129</v>
      </c>
      <c r="I7" s="7" t="str">
        <f t="shared" ca="1" si="1"/>
        <v>Día 130</v>
      </c>
      <c r="J7" s="29"/>
    </row>
    <row r="8" spans="1:10" ht="56.25" customHeight="1">
      <c r="A8" s="29"/>
      <c r="B8" s="29"/>
      <c r="C8" s="24"/>
      <c r="D8" s="25"/>
      <c r="E8" s="24"/>
      <c r="F8" s="25"/>
      <c r="G8" s="24"/>
      <c r="H8" s="25"/>
      <c r="I8" s="24"/>
      <c r="J8" s="29"/>
    </row>
    <row r="9" spans="1:10" ht="16.5" customHeight="1">
      <c r="A9" s="29"/>
      <c r="B9" s="29"/>
      <c r="C9" s="3">
        <f t="array" ref="C9:I9">DaysAndWeeks+DATE(CalendarYear,5,1)-WEEKDAY(DATE(CalendarYear,5,1),(WeekStart="LUNES")+1)+15</f>
        <v>42135</v>
      </c>
      <c r="D9" s="4">
        <v>42136</v>
      </c>
      <c r="E9" s="3">
        <v>42137</v>
      </c>
      <c r="F9" s="4">
        <v>42138</v>
      </c>
      <c r="G9" s="3">
        <v>42139</v>
      </c>
      <c r="H9" s="4">
        <v>42140</v>
      </c>
      <c r="I9" s="3">
        <v>42141</v>
      </c>
      <c r="J9" s="29"/>
    </row>
    <row r="10" spans="1:10" ht="12.75" customHeight="1">
      <c r="A10" s="29"/>
      <c r="B10" s="29"/>
      <c r="C10" s="7" t="str">
        <f t="shared" ref="C10:I10" ca="1" si="2">IF(COLUMN(A$1)=1,CONCATENATE("Semana ",WEEKNUM(CalendarDay,IF(C$1="DOM",1,2)),"/"),"")&amp;CONCATENATE("Día ",CalendarDay-DATE(YEAR(CalendarDay),1,0))</f>
        <v>Semana 20/Día 131</v>
      </c>
      <c r="D10" s="8" t="str">
        <f t="shared" ca="1" si="2"/>
        <v>Día 132</v>
      </c>
      <c r="E10" s="7" t="str">
        <f t="shared" ca="1" si="2"/>
        <v>Día 133</v>
      </c>
      <c r="F10" s="8" t="str">
        <f t="shared" ca="1" si="2"/>
        <v>Día 134</v>
      </c>
      <c r="G10" s="7" t="str">
        <f t="shared" ca="1" si="2"/>
        <v>Día 135</v>
      </c>
      <c r="H10" s="8" t="str">
        <f t="shared" ca="1" si="2"/>
        <v>Día 136</v>
      </c>
      <c r="I10" s="7" t="str">
        <f t="shared" ca="1" si="2"/>
        <v>Día 137</v>
      </c>
      <c r="J10" s="29"/>
    </row>
    <row r="11" spans="1:10" ht="56.25" customHeight="1">
      <c r="A11" s="29"/>
      <c r="B11" s="29"/>
      <c r="C11" s="24"/>
      <c r="D11" s="25"/>
      <c r="E11" s="24"/>
      <c r="F11" s="25"/>
      <c r="G11" s="24"/>
      <c r="H11" s="25"/>
      <c r="I11" s="24"/>
      <c r="J11" s="29"/>
    </row>
    <row r="12" spans="1:10" ht="16.5" customHeight="1">
      <c r="A12" s="29"/>
      <c r="B12" s="29"/>
      <c r="C12" s="3">
        <f t="array" ref="C12:I12" ca="1">DaysAndWeeks+DATE(CalendarYear,5,1)-WEEKDAY(DATE(CalendarYear,5,1),(WeekStart="LUNES")+1)+22</f>
        <v>42142</v>
      </c>
      <c r="D12" s="4">
        <f ca="1"/>
        <v>42143</v>
      </c>
      <c r="E12" s="3">
        <f ca="1"/>
        <v>42144</v>
      </c>
      <c r="F12" s="4">
        <f ca="1"/>
        <v>42145</v>
      </c>
      <c r="G12" s="3">
        <f ca="1"/>
        <v>42146</v>
      </c>
      <c r="H12" s="4">
        <f ca="1"/>
        <v>42147</v>
      </c>
      <c r="I12" s="3">
        <f ca="1"/>
        <v>42148</v>
      </c>
      <c r="J12" s="29"/>
    </row>
    <row r="13" spans="1:10" ht="12.75" customHeight="1">
      <c r="A13" s="29"/>
      <c r="B13" s="29"/>
      <c r="C13" s="7" t="str">
        <f t="shared" ref="C13:I13" ca="1" si="3">IF(COLUMN(A$1)=1,CONCATENATE("Semana ",WEEKNUM(CalendarDay,IF(C$1="DOM",1,2)),"/"),"")&amp;CONCATENATE("Día ",CalendarDay-DATE(YEAR(CalendarDay),1,0))</f>
        <v>Semana 21/Día 138</v>
      </c>
      <c r="D13" s="8" t="str">
        <f t="shared" ca="1" si="3"/>
        <v>Día 139</v>
      </c>
      <c r="E13" s="7" t="str">
        <f t="shared" ca="1" si="3"/>
        <v>Día 140</v>
      </c>
      <c r="F13" s="8" t="str">
        <f t="shared" ca="1" si="3"/>
        <v>Día 141</v>
      </c>
      <c r="G13" s="7" t="str">
        <f t="shared" ca="1" si="3"/>
        <v>Día 142</v>
      </c>
      <c r="H13" s="8" t="str">
        <f t="shared" ca="1" si="3"/>
        <v>Día 143</v>
      </c>
      <c r="I13" s="7" t="str">
        <f t="shared" ca="1" si="3"/>
        <v>Día 144</v>
      </c>
      <c r="J13" s="29"/>
    </row>
    <row r="14" spans="1:10" ht="56.25" customHeight="1">
      <c r="A14" s="29"/>
      <c r="B14" s="29"/>
      <c r="C14" s="24"/>
      <c r="D14" s="25"/>
      <c r="E14" s="24"/>
      <c r="F14" s="25"/>
      <c r="G14" s="24"/>
      <c r="H14" s="25"/>
      <c r="I14" s="24"/>
      <c r="J14" s="29"/>
    </row>
    <row r="15" spans="1:10" ht="16.5" customHeight="1">
      <c r="A15" s="29"/>
      <c r="B15" s="29"/>
      <c r="C15" s="3">
        <f t="array" ref="C15:I15">DaysAndWeeks+DATE(CalendarYear,5,1)-WEEKDAY(DATE(CalendarYear,5,1),(WeekStart="LUNES")+1)+29</f>
        <v>42149</v>
      </c>
      <c r="D15" s="4">
        <v>42150</v>
      </c>
      <c r="E15" s="3">
        <v>42151</v>
      </c>
      <c r="F15" s="4">
        <v>42152</v>
      </c>
      <c r="G15" s="3">
        <v>42153</v>
      </c>
      <c r="H15" s="4">
        <v>42154</v>
      </c>
      <c r="I15" s="3">
        <v>42155</v>
      </c>
      <c r="J15" s="29"/>
    </row>
    <row r="16" spans="1:10" ht="12.75" customHeight="1">
      <c r="A16" s="29"/>
      <c r="B16" s="29"/>
      <c r="C16" s="7" t="str">
        <f t="shared" ref="C16:I16" ca="1" si="4">IF(COLUMN(A$1)=1,CONCATENATE("Semana ",WEEKNUM(CalendarDay,IF(C$1="DOM",1,2)),"/"),"")&amp;CONCATENATE("Día ",CalendarDay-DATE(YEAR(CalendarDay),1,0))</f>
        <v>Semana 22/Día 145</v>
      </c>
      <c r="D16" s="8" t="str">
        <f t="shared" ca="1" si="4"/>
        <v>Día 146</v>
      </c>
      <c r="E16" s="7" t="str">
        <f t="shared" ca="1" si="4"/>
        <v>Día 147</v>
      </c>
      <c r="F16" s="8" t="str">
        <f t="shared" ca="1" si="4"/>
        <v>Día 148</v>
      </c>
      <c r="G16" s="7" t="str">
        <f t="shared" ca="1" si="4"/>
        <v>Día 149</v>
      </c>
      <c r="H16" s="8" t="str">
        <f t="shared" ca="1" si="4"/>
        <v>Día 150</v>
      </c>
      <c r="I16" s="7" t="str">
        <f t="shared" ca="1" si="4"/>
        <v>Día 151</v>
      </c>
      <c r="J16" s="29"/>
    </row>
    <row r="17" spans="3:10" ht="12.75" customHeight="1">
      <c r="C17" s="36"/>
      <c r="D17" s="37"/>
      <c r="E17" s="17" t="s">
        <v>3</v>
      </c>
      <c r="F17" s="9"/>
      <c r="G17" s="9"/>
      <c r="H17" s="9"/>
      <c r="I17" s="9"/>
      <c r="J17" s="29"/>
    </row>
    <row r="18" spans="3:10" ht="43.5" customHeight="1">
      <c r="C18" s="36"/>
      <c r="D18" s="38"/>
      <c r="E18" s="30"/>
      <c r="F18" s="30"/>
      <c r="G18" s="30"/>
      <c r="H18" s="30"/>
      <c r="I18" s="30"/>
      <c r="J18" s="12"/>
    </row>
    <row r="19" spans="3:10" ht="16.5" customHeight="1">
      <c r="C19" s="3">
        <f t="array" ref="C19:D19">DaysAndWeeks+DATE(CalendarYear,5,1)-WEEKDAY(DATE(CalendarYear,5,1),(WeekStart="LUNES")+1)+36</f>
        <v>42156</v>
      </c>
      <c r="D19" s="4">
        <v>42157</v>
      </c>
      <c r="E19" s="31"/>
      <c r="F19" s="30"/>
      <c r="G19" s="30"/>
      <c r="H19" s="30"/>
      <c r="I19" s="30"/>
      <c r="J19" s="12"/>
    </row>
    <row r="20" spans="3:10" ht="12.75" customHeight="1">
      <c r="C20" s="5" t="str">
        <f ca="1">IF(COLUMN(A$1)=1,CONCATENATE("Semana ",WEEKNUM(CalendarDay,IF(C$1="DOM",1,2)),"/"),"")&amp;CONCATENATE("Día ",CalendarDay-DATE(YEAR(CalendarDay),1,0))</f>
        <v>Semana 23/Día 152</v>
      </c>
      <c r="D20" s="6" t="str">
        <f ca="1">IF(COLUMN(B$1)=1,CONCATENATE("Semana ",WEEKNUM(CalendarDay,IF(D$1="DOM",1,2)),"/"),"")&amp;CONCATENATE("Día ",CalendarDay-DATE(YEAR(CalendarDay),1,0))</f>
        <v>Día 153</v>
      </c>
      <c r="E20" s="31"/>
      <c r="F20" s="30"/>
      <c r="G20" s="30"/>
      <c r="H20" s="30"/>
      <c r="I20" s="30"/>
      <c r="J20" s="12"/>
    </row>
  </sheetData>
  <mergeCells count="3">
    <mergeCell ref="E18:I20"/>
    <mergeCell ref="C17:C18"/>
    <mergeCell ref="D17:D18"/>
  </mergeCells>
  <conditionalFormatting sqref="C15:I15 C19:D19">
    <cfRule type="expression" dxfId="31" priority="2">
      <formula>AND(DAY(C15)&gt;=1,DAY(C15)&lt;=15)</formula>
    </cfRule>
  </conditionalFormatting>
  <conditionalFormatting sqref="C3:H3">
    <cfRule type="expression" dxfId="30" priority="1">
      <formula>DAY(C3)&gt;8</formula>
    </cfRule>
  </conditionalFormatting>
  <conditionalFormatting sqref="C4:H4">
    <cfRule type="expression" dxfId="29" priority="3">
      <formula>DAY(C3)&gt;8</formula>
    </cfRule>
  </conditionalFormatting>
  <conditionalFormatting sqref="C16:I16 C20:D20 C17:D17 F17:I17">
    <cfRule type="expression" dxfId="28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theme="4" tint="0.79998168889431442"/>
    <pageSetUpPr fitToPage="1"/>
  </sheetPr>
  <dimension ref="A1:J20"/>
  <sheetViews>
    <sheetView showGridLines="0" zoomScaleNormal="100" workbookViewId="0"/>
  </sheetViews>
  <sheetFormatPr defaultColWidth="8.85546875" defaultRowHeight="12.75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>
      <c r="A1" s="18" t="str">
        <f>UPPER(TEXT(C9,"mmm"))</f>
        <v>JUN</v>
      </c>
      <c r="B1" s="18"/>
      <c r="C1" s="2" t="str">
        <f>ENE!C1</f>
        <v>LUNES</v>
      </c>
      <c r="D1" s="2" t="str">
        <f>ENE!D1</f>
        <v>MARTES</v>
      </c>
      <c r="E1" s="2" t="str">
        <f>ENE!E1</f>
        <v>MIÉRCOLES</v>
      </c>
      <c r="F1" s="2" t="str">
        <f>ENE!F1</f>
        <v>JUEVES</v>
      </c>
      <c r="G1" s="2" t="str">
        <f>ENE!G1</f>
        <v>VIERNES</v>
      </c>
      <c r="H1" s="2" t="str">
        <f>ENE!H1</f>
        <v>SÁBADO</v>
      </c>
      <c r="I1" s="2" t="str">
        <f>ENE!I1</f>
        <v>DOMINGO</v>
      </c>
      <c r="J1" s="1" t="s">
        <v>1</v>
      </c>
    </row>
    <row r="2" spans="1:10" ht="56.25" customHeight="1">
      <c r="A2" s="29"/>
      <c r="B2" s="27">
        <f>CalendarYear</f>
        <v>2015</v>
      </c>
      <c r="C2" s="22"/>
      <c r="D2" s="23"/>
      <c r="E2" s="22"/>
      <c r="F2" s="23"/>
      <c r="G2" s="22"/>
      <c r="H2" s="23"/>
      <c r="I2" s="22"/>
      <c r="J2" s="29" t="s">
        <v>1</v>
      </c>
    </row>
    <row r="3" spans="1:10" ht="16.5" customHeight="1">
      <c r="A3" s="29"/>
      <c r="B3" s="29"/>
      <c r="C3" s="3">
        <f t="array" ref="C3:I3">DaysAndWeeks+DATE(CalendarYear,6,1)-WEEKDAY(DATE(CalendarYear,6,1),(WeekStart="LUNES")+1)+1</f>
        <v>42156</v>
      </c>
      <c r="D3" s="4">
        <v>42157</v>
      </c>
      <c r="E3" s="3">
        <v>42158</v>
      </c>
      <c r="F3" s="4">
        <v>42159</v>
      </c>
      <c r="G3" s="3">
        <v>42160</v>
      </c>
      <c r="H3" s="4">
        <v>42161</v>
      </c>
      <c r="I3" s="3">
        <v>42162</v>
      </c>
      <c r="J3" s="29"/>
    </row>
    <row r="4" spans="1:10" ht="12.75" customHeight="1">
      <c r="A4" s="29"/>
      <c r="B4" s="11"/>
      <c r="C4" s="7" t="str">
        <f t="shared" ref="C4:I4" ca="1" si="0">IF(COLUMN(A$1)=1,CONCATENATE("Semana ",WEEKNUM(CalendarDay),"/"),"")&amp;CONCATENATE("Día ",CalendarDay-DATE(YEAR(CalendarDay),1,0))</f>
        <v>Semana 23/Día 152</v>
      </c>
      <c r="D4" s="8" t="str">
        <f t="shared" ca="1" si="0"/>
        <v>Día 153</v>
      </c>
      <c r="E4" s="7" t="str">
        <f t="shared" ca="1" si="0"/>
        <v>Día 154</v>
      </c>
      <c r="F4" s="8" t="str">
        <f t="shared" ca="1" si="0"/>
        <v>Día 155</v>
      </c>
      <c r="G4" s="7" t="str">
        <f t="shared" ca="1" si="0"/>
        <v>Día 156</v>
      </c>
      <c r="H4" s="8" t="str">
        <f t="shared" ca="1" si="0"/>
        <v>Día 157</v>
      </c>
      <c r="I4" s="7" t="str">
        <f t="shared" ca="1" si="0"/>
        <v>Día 158</v>
      </c>
      <c r="J4" s="29"/>
    </row>
    <row r="5" spans="1:10" ht="56.25" customHeight="1">
      <c r="A5" s="29"/>
      <c r="B5" s="29"/>
      <c r="C5" s="24"/>
      <c r="D5" s="25"/>
      <c r="E5" s="24"/>
      <c r="F5" s="25"/>
      <c r="G5" s="24"/>
      <c r="H5" s="25"/>
      <c r="I5" s="24"/>
      <c r="J5" s="29"/>
    </row>
    <row r="6" spans="1:10" ht="16.5" customHeight="1">
      <c r="A6" s="29"/>
      <c r="B6" s="29"/>
      <c r="C6" s="3">
        <f t="array" ref="C6:I6" ca="1">DaysAndWeeks+DATE(CalendarYear,6,1)-WEEKDAY(DATE(CalendarYear,6,1),(WeekStart="LUNES")+1)+8</f>
        <v>42163</v>
      </c>
      <c r="D6" s="4">
        <f ca="1"/>
        <v>42164</v>
      </c>
      <c r="E6" s="3">
        <f ca="1"/>
        <v>42165</v>
      </c>
      <c r="F6" s="4">
        <f ca="1"/>
        <v>42166</v>
      </c>
      <c r="G6" s="3">
        <f ca="1"/>
        <v>42167</v>
      </c>
      <c r="H6" s="4">
        <f ca="1"/>
        <v>42168</v>
      </c>
      <c r="I6" s="3">
        <f ca="1"/>
        <v>42169</v>
      </c>
      <c r="J6" s="29"/>
    </row>
    <row r="7" spans="1:10" ht="12.75" customHeight="1">
      <c r="A7" s="29"/>
      <c r="B7" s="29"/>
      <c r="C7" s="7" t="str">
        <f t="shared" ref="C7:I7" ca="1" si="1">IF(COLUMN(A$1)=1,CONCATENATE("Semana ",WEEKNUM(CalendarDay,IF(C$1="DOM",1,2)),"/"),"")&amp;CONCATENATE("Día ",CalendarDay-DATE(YEAR(CalendarDay),1,0))</f>
        <v>Semana 24/Día 159</v>
      </c>
      <c r="D7" s="8" t="str">
        <f t="shared" ca="1" si="1"/>
        <v>Día 160</v>
      </c>
      <c r="E7" s="7" t="str">
        <f t="shared" ca="1" si="1"/>
        <v>Día 161</v>
      </c>
      <c r="F7" s="8" t="str">
        <f t="shared" ca="1" si="1"/>
        <v>Día 162</v>
      </c>
      <c r="G7" s="7" t="str">
        <f t="shared" ca="1" si="1"/>
        <v>Día 163</v>
      </c>
      <c r="H7" s="8" t="str">
        <f t="shared" ca="1" si="1"/>
        <v>Día 164</v>
      </c>
      <c r="I7" s="7" t="str">
        <f t="shared" ca="1" si="1"/>
        <v>Día 165</v>
      </c>
      <c r="J7" s="29"/>
    </row>
    <row r="8" spans="1:10" ht="56.25" customHeight="1">
      <c r="A8" s="29"/>
      <c r="B8" s="29"/>
      <c r="C8" s="24"/>
      <c r="D8" s="25"/>
      <c r="E8" s="24"/>
      <c r="F8" s="25"/>
      <c r="G8" s="24"/>
      <c r="H8" s="25"/>
      <c r="I8" s="24"/>
      <c r="J8" s="29"/>
    </row>
    <row r="9" spans="1:10" ht="16.5" customHeight="1">
      <c r="A9" s="29"/>
      <c r="B9" s="29"/>
      <c r="C9" s="3">
        <f t="array" ref="C9:I9">DaysAndWeeks+DATE(CalendarYear,6,1)-WEEKDAY(DATE(CalendarYear,6,1),(WeekStart="LUNES")+1)+15</f>
        <v>42170</v>
      </c>
      <c r="D9" s="4">
        <v>42171</v>
      </c>
      <c r="E9" s="3">
        <v>42172</v>
      </c>
      <c r="F9" s="4">
        <v>42173</v>
      </c>
      <c r="G9" s="3">
        <v>42174</v>
      </c>
      <c r="H9" s="4">
        <v>42175</v>
      </c>
      <c r="I9" s="3">
        <v>42176</v>
      </c>
      <c r="J9" s="29"/>
    </row>
    <row r="10" spans="1:10" ht="12.75" customHeight="1">
      <c r="A10" s="29"/>
      <c r="B10" s="29"/>
      <c r="C10" s="7" t="str">
        <f t="shared" ref="C10:I10" ca="1" si="2">IF(COLUMN(A$1)=1,CONCATENATE("Semana ",WEEKNUM(CalendarDay,IF(C$1="DOM",1,2)),"/"),"")&amp;CONCATENATE("Día ",CalendarDay-DATE(YEAR(CalendarDay),1,0))</f>
        <v>Semana 25/Día 166</v>
      </c>
      <c r="D10" s="8" t="str">
        <f t="shared" ca="1" si="2"/>
        <v>Día 167</v>
      </c>
      <c r="E10" s="7" t="str">
        <f t="shared" ca="1" si="2"/>
        <v>Día 168</v>
      </c>
      <c r="F10" s="8" t="str">
        <f t="shared" ca="1" si="2"/>
        <v>Día 169</v>
      </c>
      <c r="G10" s="7" t="str">
        <f t="shared" ca="1" si="2"/>
        <v>Día 170</v>
      </c>
      <c r="H10" s="8" t="str">
        <f t="shared" ca="1" si="2"/>
        <v>Día 171</v>
      </c>
      <c r="I10" s="7" t="str">
        <f t="shared" ca="1" si="2"/>
        <v>Día 172</v>
      </c>
      <c r="J10" s="29"/>
    </row>
    <row r="11" spans="1:10" ht="56.25" customHeight="1">
      <c r="A11" s="29"/>
      <c r="B11" s="29"/>
      <c r="C11" s="24"/>
      <c r="D11" s="25"/>
      <c r="E11" s="24"/>
      <c r="F11" s="25"/>
      <c r="G11" s="24"/>
      <c r="H11" s="25"/>
      <c r="I11" s="24"/>
      <c r="J11" s="29"/>
    </row>
    <row r="12" spans="1:10" ht="16.5" customHeight="1">
      <c r="A12" s="29"/>
      <c r="B12" s="29"/>
      <c r="C12" s="3">
        <f t="array" ref="C12:I12" ca="1">DaysAndWeeks+DATE(CalendarYear,6,1)-WEEKDAY(DATE(CalendarYear,6,1),(WeekStart="LUNES")+1)+22</f>
        <v>42177</v>
      </c>
      <c r="D12" s="4">
        <f ca="1"/>
        <v>42178</v>
      </c>
      <c r="E12" s="3">
        <f ca="1"/>
        <v>42179</v>
      </c>
      <c r="F12" s="4">
        <f ca="1"/>
        <v>42180</v>
      </c>
      <c r="G12" s="3">
        <f ca="1"/>
        <v>42181</v>
      </c>
      <c r="H12" s="4">
        <f ca="1"/>
        <v>42182</v>
      </c>
      <c r="I12" s="3">
        <f ca="1"/>
        <v>42183</v>
      </c>
      <c r="J12" s="29"/>
    </row>
    <row r="13" spans="1:10" ht="12.75" customHeight="1">
      <c r="A13" s="29"/>
      <c r="B13" s="29"/>
      <c r="C13" s="7" t="str">
        <f t="shared" ref="C13:I13" ca="1" si="3">IF(COLUMN(A$1)=1,CONCATENATE("Semana ",WEEKNUM(CalendarDay,IF(C$1="DOM",1,2)),"/"),"")&amp;CONCATENATE("Día ",CalendarDay-DATE(YEAR(CalendarDay),1,0))</f>
        <v>Semana 26/Día 173</v>
      </c>
      <c r="D13" s="8" t="str">
        <f t="shared" ca="1" si="3"/>
        <v>Día 174</v>
      </c>
      <c r="E13" s="7" t="str">
        <f t="shared" ca="1" si="3"/>
        <v>Día 175</v>
      </c>
      <c r="F13" s="8" t="str">
        <f t="shared" ca="1" si="3"/>
        <v>Día 176</v>
      </c>
      <c r="G13" s="7" t="str">
        <f t="shared" ca="1" si="3"/>
        <v>Día 177</v>
      </c>
      <c r="H13" s="8" t="str">
        <f t="shared" ca="1" si="3"/>
        <v>Día 178</v>
      </c>
      <c r="I13" s="7" t="str">
        <f t="shared" ca="1" si="3"/>
        <v>Día 179</v>
      </c>
      <c r="J13" s="29"/>
    </row>
    <row r="14" spans="1:10" ht="56.25" customHeight="1">
      <c r="A14" s="29"/>
      <c r="B14" s="29"/>
      <c r="C14" s="24"/>
      <c r="D14" s="25"/>
      <c r="E14" s="24"/>
      <c r="F14" s="25"/>
      <c r="G14" s="24"/>
      <c r="H14" s="25"/>
      <c r="I14" s="24"/>
      <c r="J14" s="29"/>
    </row>
    <row r="15" spans="1:10" ht="16.5" customHeight="1">
      <c r="A15" s="29"/>
      <c r="B15" s="29"/>
      <c r="C15" s="3">
        <f t="array" ref="C15:I15">DaysAndWeeks+DATE(CalendarYear,6,1)-WEEKDAY(DATE(CalendarYear,6,1),(WeekStart="LUNES")+1)+29</f>
        <v>42184</v>
      </c>
      <c r="D15" s="4">
        <v>42185</v>
      </c>
      <c r="E15" s="3">
        <v>42186</v>
      </c>
      <c r="F15" s="4">
        <v>42187</v>
      </c>
      <c r="G15" s="3">
        <v>42188</v>
      </c>
      <c r="H15" s="4">
        <v>42189</v>
      </c>
      <c r="I15" s="3">
        <v>42190</v>
      </c>
      <c r="J15" s="29"/>
    </row>
    <row r="16" spans="1:10" ht="12.75" customHeight="1">
      <c r="A16" s="29"/>
      <c r="B16" s="29"/>
      <c r="C16" s="7" t="str">
        <f t="shared" ref="C16:I16" ca="1" si="4">IF(COLUMN(A$1)=1,CONCATENATE("Semana ",WEEKNUM(CalendarDay,IF(C$1="DOM",1,2)),"/"),"")&amp;CONCATENATE("Día ",CalendarDay-DATE(YEAR(CalendarDay),1,0))</f>
        <v>Semana 27/Día 180</v>
      </c>
      <c r="D16" s="8" t="str">
        <f t="shared" ca="1" si="4"/>
        <v>Día 181</v>
      </c>
      <c r="E16" s="7" t="str">
        <f t="shared" ca="1" si="4"/>
        <v>Día 182</v>
      </c>
      <c r="F16" s="8" t="str">
        <f t="shared" ca="1" si="4"/>
        <v>Día 183</v>
      </c>
      <c r="G16" s="7" t="str">
        <f t="shared" ca="1" si="4"/>
        <v>Día 184</v>
      </c>
      <c r="H16" s="8" t="str">
        <f t="shared" ca="1" si="4"/>
        <v>Día 185</v>
      </c>
      <c r="I16" s="7" t="str">
        <f t="shared" ca="1" si="4"/>
        <v>Día 186</v>
      </c>
      <c r="J16" s="29"/>
    </row>
    <row r="17" spans="3:10" ht="12.75" customHeight="1">
      <c r="C17" s="36"/>
      <c r="D17" s="37"/>
      <c r="E17" s="17" t="s">
        <v>3</v>
      </c>
      <c r="F17" s="9"/>
      <c r="G17" s="9"/>
      <c r="H17" s="9"/>
      <c r="I17" s="9"/>
      <c r="J17" s="29"/>
    </row>
    <row r="18" spans="3:10" ht="43.5" customHeight="1">
      <c r="C18" s="36"/>
      <c r="D18" s="38"/>
      <c r="E18" s="30"/>
      <c r="F18" s="30"/>
      <c r="G18" s="30"/>
      <c r="H18" s="30"/>
      <c r="I18" s="30"/>
      <c r="J18" s="12"/>
    </row>
    <row r="19" spans="3:10" ht="16.5" customHeight="1">
      <c r="C19" s="3">
        <f t="array" ref="C19:D19">DaysAndWeeks+DATE(CalendarYear,6,1)-WEEKDAY(DATE(CalendarYear,6,1),(WeekStart="LUNES")+1)+36</f>
        <v>42191</v>
      </c>
      <c r="D19" s="4">
        <v>42192</v>
      </c>
      <c r="E19" s="31"/>
      <c r="F19" s="30"/>
      <c r="G19" s="30"/>
      <c r="H19" s="30"/>
      <c r="I19" s="30"/>
      <c r="J19" s="12"/>
    </row>
    <row r="20" spans="3:10" ht="12.75" customHeight="1">
      <c r="C20" s="5" t="str">
        <f ca="1">IF(COLUMN(A$1)=1,CONCATENATE("Semana ",WEEKNUM(CalendarDay,IF(C$1="DOM",1,2)),"/"),"")&amp;CONCATENATE("Día ",CalendarDay-DATE(YEAR(CalendarDay),1,0))</f>
        <v>Semana 28/Día 187</v>
      </c>
      <c r="D20" s="6" t="str">
        <f ca="1">IF(COLUMN(B$1)=1,CONCATENATE("Semana ",WEEKNUM(CalendarDay,IF(D$1="DOM",1,2)),"/"),"")&amp;CONCATENATE("Día ",CalendarDay-DATE(YEAR(CalendarDay),1,0))</f>
        <v>Día 188</v>
      </c>
      <c r="E20" s="31"/>
      <c r="F20" s="30"/>
      <c r="G20" s="30"/>
      <c r="H20" s="30"/>
      <c r="I20" s="30"/>
      <c r="J20" s="12"/>
    </row>
  </sheetData>
  <mergeCells count="3">
    <mergeCell ref="E18:I20"/>
    <mergeCell ref="C17:C18"/>
    <mergeCell ref="D17:D18"/>
  </mergeCells>
  <conditionalFormatting sqref="C15:I15 C19:D19">
    <cfRule type="expression" dxfId="27" priority="2">
      <formula>AND(DAY(C15)&gt;=1,DAY(C15)&lt;=15)</formula>
    </cfRule>
  </conditionalFormatting>
  <conditionalFormatting sqref="C3:H3">
    <cfRule type="expression" dxfId="26" priority="1">
      <formula>DAY(C3)&gt;8</formula>
    </cfRule>
  </conditionalFormatting>
  <conditionalFormatting sqref="C4:H4">
    <cfRule type="expression" dxfId="25" priority="3">
      <formula>DAY(C3)&gt;8</formula>
    </cfRule>
  </conditionalFormatting>
  <conditionalFormatting sqref="C16:I16 C20:D20 C17:D17 F17:I17">
    <cfRule type="expression" dxfId="24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1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theme="2"/>
    <pageSetUpPr fitToPage="1"/>
  </sheetPr>
  <dimension ref="A1:J20"/>
  <sheetViews>
    <sheetView showGridLines="0" zoomScaleNormal="100" workbookViewId="0"/>
  </sheetViews>
  <sheetFormatPr defaultColWidth="8.85546875" defaultRowHeight="12.75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>
      <c r="A1" s="18" t="str">
        <f>UPPER(TEXT(C9,"mmm"))</f>
        <v>JUL</v>
      </c>
      <c r="B1" s="18"/>
      <c r="C1" s="2" t="str">
        <f>ENE!C1</f>
        <v>LUNES</v>
      </c>
      <c r="D1" s="2" t="str">
        <f>ENE!D1</f>
        <v>MARTES</v>
      </c>
      <c r="E1" s="2" t="str">
        <f>ENE!E1</f>
        <v>MIÉRCOLES</v>
      </c>
      <c r="F1" s="2" t="str">
        <f>ENE!F1</f>
        <v>JUEVES</v>
      </c>
      <c r="G1" s="2" t="str">
        <f>ENE!G1</f>
        <v>VIERNES</v>
      </c>
      <c r="H1" s="2" t="str">
        <f>ENE!H1</f>
        <v>SÁBADO</v>
      </c>
      <c r="I1" s="2" t="str">
        <f>ENE!I1</f>
        <v>DOMINGO</v>
      </c>
      <c r="J1" s="1" t="s">
        <v>1</v>
      </c>
    </row>
    <row r="2" spans="1:10" ht="56.25" customHeight="1">
      <c r="A2" s="29"/>
      <c r="B2" s="26">
        <f>CalendarYear</f>
        <v>2015</v>
      </c>
      <c r="C2" s="22"/>
      <c r="D2" s="23"/>
      <c r="E2" s="22"/>
      <c r="F2" s="23"/>
      <c r="G2" s="22"/>
      <c r="H2" s="23"/>
      <c r="I2" s="22"/>
      <c r="J2" s="29" t="s">
        <v>1</v>
      </c>
    </row>
    <row r="3" spans="1:10" ht="16.5" customHeight="1">
      <c r="A3" s="29"/>
      <c r="B3" s="29"/>
      <c r="C3" s="3">
        <f t="array" ref="C3:I3">DaysAndWeeks+DATE(CalendarYear,7,1)-WEEKDAY(DATE(CalendarYear,7,1),(WeekStart="LUNES")+1)+1</f>
        <v>42184</v>
      </c>
      <c r="D3" s="4">
        <v>42185</v>
      </c>
      <c r="E3" s="3">
        <v>42186</v>
      </c>
      <c r="F3" s="4">
        <v>42187</v>
      </c>
      <c r="G3" s="3">
        <v>42188</v>
      </c>
      <c r="H3" s="4">
        <v>42189</v>
      </c>
      <c r="I3" s="3">
        <v>42190</v>
      </c>
      <c r="J3" s="29"/>
    </row>
    <row r="4" spans="1:10" ht="12.75" customHeight="1">
      <c r="A4" s="29"/>
      <c r="B4" s="11"/>
      <c r="C4" s="7" t="str">
        <f t="shared" ref="C4:I4" ca="1" si="0">IF(COLUMN(A$1)=1,CONCATENATE("Semana ",WEEKNUM(CalendarDay),"/"),"")&amp;CONCATENATE("Día ",CalendarDay-DATE(YEAR(CalendarDay),1,0))</f>
        <v>Semana 27/Día 180</v>
      </c>
      <c r="D4" s="8" t="str">
        <f t="shared" ca="1" si="0"/>
        <v>Día 181</v>
      </c>
      <c r="E4" s="7" t="str">
        <f t="shared" ca="1" si="0"/>
        <v>Día 182</v>
      </c>
      <c r="F4" s="8" t="str">
        <f t="shared" ca="1" si="0"/>
        <v>Día 183</v>
      </c>
      <c r="G4" s="7" t="str">
        <f t="shared" ca="1" si="0"/>
        <v>Día 184</v>
      </c>
      <c r="H4" s="8" t="str">
        <f t="shared" ca="1" si="0"/>
        <v>Día 185</v>
      </c>
      <c r="I4" s="7" t="str">
        <f t="shared" ca="1" si="0"/>
        <v>Día 186</v>
      </c>
      <c r="J4" s="29"/>
    </row>
    <row r="5" spans="1:10" ht="56.25" customHeight="1">
      <c r="A5" s="29"/>
      <c r="B5" s="29"/>
      <c r="C5" s="24"/>
      <c r="D5" s="25"/>
      <c r="E5" s="24"/>
      <c r="F5" s="25"/>
      <c r="G5" s="24"/>
      <c r="H5" s="25"/>
      <c r="I5" s="24"/>
      <c r="J5" s="29"/>
    </row>
    <row r="6" spans="1:10" ht="16.5" customHeight="1">
      <c r="A6" s="29"/>
      <c r="B6" s="29"/>
      <c r="C6" s="3">
        <f t="array" ref="C6:I6" ca="1">DaysAndWeeks+DATE(CalendarYear,7,1)-WEEKDAY(DATE(CalendarYear,7,1),(WeekStart="LUNES")+1)+8</f>
        <v>42191</v>
      </c>
      <c r="D6" s="4">
        <f ca="1"/>
        <v>42192</v>
      </c>
      <c r="E6" s="3">
        <f ca="1"/>
        <v>42193</v>
      </c>
      <c r="F6" s="4">
        <f ca="1"/>
        <v>42194</v>
      </c>
      <c r="G6" s="3">
        <f ca="1"/>
        <v>42195</v>
      </c>
      <c r="H6" s="4">
        <f ca="1"/>
        <v>42196</v>
      </c>
      <c r="I6" s="3">
        <f ca="1"/>
        <v>42197</v>
      </c>
      <c r="J6" s="29"/>
    </row>
    <row r="7" spans="1:10" ht="12.75" customHeight="1">
      <c r="A7" s="29"/>
      <c r="B7" s="29"/>
      <c r="C7" s="7" t="str">
        <f t="shared" ref="C7:I7" ca="1" si="1">IF(COLUMN(A$1)=1,CONCATENATE("Semana ",WEEKNUM(CalendarDay,IF(C$1="DOM",1,2)),"/"),"")&amp;CONCATENATE("Día ",CalendarDay-DATE(YEAR(CalendarDay),1,0))</f>
        <v>Semana 28/Día 187</v>
      </c>
      <c r="D7" s="8" t="str">
        <f t="shared" ca="1" si="1"/>
        <v>Día 188</v>
      </c>
      <c r="E7" s="7" t="str">
        <f t="shared" ca="1" si="1"/>
        <v>Día 189</v>
      </c>
      <c r="F7" s="8" t="str">
        <f t="shared" ca="1" si="1"/>
        <v>Día 190</v>
      </c>
      <c r="G7" s="7" t="str">
        <f t="shared" ca="1" si="1"/>
        <v>Día 191</v>
      </c>
      <c r="H7" s="8" t="str">
        <f t="shared" ca="1" si="1"/>
        <v>Día 192</v>
      </c>
      <c r="I7" s="7" t="str">
        <f t="shared" ca="1" si="1"/>
        <v>Día 193</v>
      </c>
      <c r="J7" s="29"/>
    </row>
    <row r="8" spans="1:10" ht="56.25" customHeight="1">
      <c r="A8" s="29"/>
      <c r="B8" s="29"/>
      <c r="C8" s="24"/>
      <c r="D8" s="25"/>
      <c r="E8" s="24"/>
      <c r="F8" s="25"/>
      <c r="G8" s="24"/>
      <c r="H8" s="25"/>
      <c r="I8" s="24"/>
      <c r="J8" s="29"/>
    </row>
    <row r="9" spans="1:10" ht="16.5" customHeight="1">
      <c r="A9" s="29"/>
      <c r="B9" s="29"/>
      <c r="C9" s="3">
        <f t="array" ref="C9:I9">DaysAndWeeks+DATE(CalendarYear,7,1)-WEEKDAY(DATE(CalendarYear,7,1),(WeekStart="LUNES")+1)+15</f>
        <v>42198</v>
      </c>
      <c r="D9" s="4">
        <v>42199</v>
      </c>
      <c r="E9" s="3">
        <v>42200</v>
      </c>
      <c r="F9" s="4">
        <v>42201</v>
      </c>
      <c r="G9" s="3">
        <v>42202</v>
      </c>
      <c r="H9" s="4">
        <v>42203</v>
      </c>
      <c r="I9" s="3">
        <v>42204</v>
      </c>
      <c r="J9" s="29"/>
    </row>
    <row r="10" spans="1:10" ht="12.75" customHeight="1">
      <c r="A10" s="29"/>
      <c r="B10" s="29"/>
      <c r="C10" s="7" t="str">
        <f t="shared" ref="C10:I10" ca="1" si="2">IF(COLUMN(A$1)=1,CONCATENATE("Semana ",WEEKNUM(CalendarDay,IF(C$1="DOM",1,2)),"/"),"")&amp;CONCATENATE("Día ",CalendarDay-DATE(YEAR(CalendarDay),1,0))</f>
        <v>Semana 29/Día 194</v>
      </c>
      <c r="D10" s="8" t="str">
        <f t="shared" ca="1" si="2"/>
        <v>Día 195</v>
      </c>
      <c r="E10" s="7" t="str">
        <f t="shared" ca="1" si="2"/>
        <v>Día 196</v>
      </c>
      <c r="F10" s="8" t="str">
        <f t="shared" ca="1" si="2"/>
        <v>Día 197</v>
      </c>
      <c r="G10" s="7" t="str">
        <f t="shared" ca="1" si="2"/>
        <v>Día 198</v>
      </c>
      <c r="H10" s="8" t="str">
        <f t="shared" ca="1" si="2"/>
        <v>Día 199</v>
      </c>
      <c r="I10" s="7" t="str">
        <f t="shared" ca="1" si="2"/>
        <v>Día 200</v>
      </c>
      <c r="J10" s="29"/>
    </row>
    <row r="11" spans="1:10" ht="56.25" customHeight="1">
      <c r="A11" s="29"/>
      <c r="B11" s="29"/>
      <c r="C11" s="24"/>
      <c r="D11" s="25"/>
      <c r="E11" s="24"/>
      <c r="F11" s="25"/>
      <c r="G11" s="24"/>
      <c r="H11" s="25"/>
      <c r="I11" s="24"/>
      <c r="J11" s="29"/>
    </row>
    <row r="12" spans="1:10" ht="16.5" customHeight="1">
      <c r="A12" s="29"/>
      <c r="B12" s="29"/>
      <c r="C12" s="3">
        <f t="array" ref="C12:I12" ca="1">DaysAndWeeks+DATE(CalendarYear,7,1)-WEEKDAY(DATE(CalendarYear,7,1),(WeekStart="LUNES")+1)+22</f>
        <v>42205</v>
      </c>
      <c r="D12" s="4">
        <f ca="1"/>
        <v>42206</v>
      </c>
      <c r="E12" s="3">
        <f ca="1"/>
        <v>42207</v>
      </c>
      <c r="F12" s="4">
        <f ca="1"/>
        <v>42208</v>
      </c>
      <c r="G12" s="3">
        <f ca="1"/>
        <v>42209</v>
      </c>
      <c r="H12" s="4">
        <f ca="1"/>
        <v>42210</v>
      </c>
      <c r="I12" s="3">
        <f ca="1"/>
        <v>42211</v>
      </c>
      <c r="J12" s="29"/>
    </row>
    <row r="13" spans="1:10" ht="12.75" customHeight="1">
      <c r="A13" s="29"/>
      <c r="B13" s="29"/>
      <c r="C13" s="7" t="str">
        <f t="shared" ref="C13:I13" ca="1" si="3">IF(COLUMN(A$1)=1,CONCATENATE("Semana ",WEEKNUM(CalendarDay,IF(C$1="DOM",1,2)),"/"),"")&amp;CONCATENATE("Día ",CalendarDay-DATE(YEAR(CalendarDay),1,0))</f>
        <v>Semana 30/Día 201</v>
      </c>
      <c r="D13" s="8" t="str">
        <f t="shared" ca="1" si="3"/>
        <v>Día 202</v>
      </c>
      <c r="E13" s="7" t="str">
        <f t="shared" ca="1" si="3"/>
        <v>Día 203</v>
      </c>
      <c r="F13" s="8" t="str">
        <f t="shared" ca="1" si="3"/>
        <v>Día 204</v>
      </c>
      <c r="G13" s="7" t="str">
        <f t="shared" ca="1" si="3"/>
        <v>Día 205</v>
      </c>
      <c r="H13" s="8" t="str">
        <f t="shared" ca="1" si="3"/>
        <v>Día 206</v>
      </c>
      <c r="I13" s="7" t="str">
        <f t="shared" ca="1" si="3"/>
        <v>Día 207</v>
      </c>
      <c r="J13" s="29"/>
    </row>
    <row r="14" spans="1:10" ht="56.25" customHeight="1">
      <c r="A14" s="29"/>
      <c r="B14" s="29"/>
      <c r="C14" s="24"/>
      <c r="D14" s="25"/>
      <c r="E14" s="24"/>
      <c r="F14" s="25"/>
      <c r="G14" s="24"/>
      <c r="H14" s="25"/>
      <c r="I14" s="24"/>
      <c r="J14" s="29"/>
    </row>
    <row r="15" spans="1:10" ht="16.5" customHeight="1">
      <c r="A15" s="29"/>
      <c r="B15" s="29"/>
      <c r="C15" s="3">
        <f t="array" ref="C15:I15">DaysAndWeeks+DATE(CalendarYear,7,1)-WEEKDAY(DATE(CalendarYear,7,1),(WeekStart="LUNES")+1)+29</f>
        <v>42212</v>
      </c>
      <c r="D15" s="4">
        <v>42213</v>
      </c>
      <c r="E15" s="3">
        <v>42214</v>
      </c>
      <c r="F15" s="4">
        <v>42215</v>
      </c>
      <c r="G15" s="3">
        <v>42216</v>
      </c>
      <c r="H15" s="4">
        <v>42217</v>
      </c>
      <c r="I15" s="3">
        <v>42218</v>
      </c>
      <c r="J15" s="29"/>
    </row>
    <row r="16" spans="1:10" ht="12.75" customHeight="1">
      <c r="A16" s="29"/>
      <c r="B16" s="29"/>
      <c r="C16" s="7" t="str">
        <f t="shared" ref="C16:I16" ca="1" si="4">IF(COLUMN(A$1)=1,CONCATENATE("Semana ",WEEKNUM(CalendarDay,IF(C$1="DOM",1,2)),"/"),"")&amp;CONCATENATE("Día ",CalendarDay-DATE(YEAR(CalendarDay),1,0))</f>
        <v>Semana 31/Día 208</v>
      </c>
      <c r="D16" s="8" t="str">
        <f t="shared" ca="1" si="4"/>
        <v>Día 209</v>
      </c>
      <c r="E16" s="7" t="str">
        <f t="shared" ca="1" si="4"/>
        <v>Día 210</v>
      </c>
      <c r="F16" s="8" t="str">
        <f t="shared" ca="1" si="4"/>
        <v>Día 211</v>
      </c>
      <c r="G16" s="7" t="str">
        <f t="shared" ca="1" si="4"/>
        <v>Día 212</v>
      </c>
      <c r="H16" s="8" t="str">
        <f t="shared" ca="1" si="4"/>
        <v>Día 213</v>
      </c>
      <c r="I16" s="7" t="str">
        <f t="shared" ca="1" si="4"/>
        <v>Día 214</v>
      </c>
      <c r="J16" s="29"/>
    </row>
    <row r="17" spans="3:10" ht="12.75" customHeight="1">
      <c r="C17" s="36"/>
      <c r="D17" s="37"/>
      <c r="E17" s="17" t="s">
        <v>3</v>
      </c>
      <c r="F17" s="9"/>
      <c r="G17" s="9"/>
      <c r="H17" s="9"/>
      <c r="I17" s="9"/>
      <c r="J17" s="29"/>
    </row>
    <row r="18" spans="3:10" ht="43.5" customHeight="1">
      <c r="C18" s="36"/>
      <c r="D18" s="38"/>
      <c r="E18" s="30"/>
      <c r="F18" s="30"/>
      <c r="G18" s="30"/>
      <c r="H18" s="30"/>
      <c r="I18" s="30"/>
      <c r="J18" s="12"/>
    </row>
    <row r="19" spans="3:10" ht="16.5" customHeight="1">
      <c r="C19" s="3">
        <f t="array" ref="C19:D19">DaysAndWeeks+DATE(CalendarYear,7,1)-WEEKDAY(DATE(CalendarYear,7,1),(WeekStart="LUNES")+1)+36</f>
        <v>42219</v>
      </c>
      <c r="D19" s="4">
        <v>42220</v>
      </c>
      <c r="E19" s="31"/>
      <c r="F19" s="30"/>
      <c r="G19" s="30"/>
      <c r="H19" s="30"/>
      <c r="I19" s="30"/>
      <c r="J19" s="12"/>
    </row>
    <row r="20" spans="3:10" ht="12.75" customHeight="1">
      <c r="C20" s="5" t="str">
        <f ca="1">IF(COLUMN(A$1)=1,CONCATENATE("Semana ",WEEKNUM(CalendarDay,IF(C$1="DOM",1,2)),"/"),"")&amp;CONCATENATE("Día ",CalendarDay-DATE(YEAR(CalendarDay),1,0))</f>
        <v>Semana 32/Día 215</v>
      </c>
      <c r="D20" s="6" t="str">
        <f ca="1">IF(COLUMN(B$1)=1,CONCATENATE("Semana ",WEEKNUM(CalendarDay,IF(D$1="DOM",1,2)),"/"),"")&amp;CONCATENATE("Día ",CalendarDay-DATE(YEAR(CalendarDay),1,0))</f>
        <v>Día 216</v>
      </c>
      <c r="E20" s="31"/>
      <c r="F20" s="30"/>
      <c r="G20" s="30"/>
      <c r="H20" s="30"/>
      <c r="I20" s="30"/>
      <c r="J20" s="12"/>
    </row>
  </sheetData>
  <mergeCells count="3">
    <mergeCell ref="E18:I20"/>
    <mergeCell ref="C17:C18"/>
    <mergeCell ref="D17:D18"/>
  </mergeCells>
  <conditionalFormatting sqref="C15:I15 C19:D19">
    <cfRule type="expression" dxfId="23" priority="2">
      <formula>AND(DAY(C15)&gt;=1,DAY(C15)&lt;=15)</formula>
    </cfRule>
  </conditionalFormatting>
  <conditionalFormatting sqref="C3:H3">
    <cfRule type="expression" dxfId="22" priority="1">
      <formula>DAY(C3)&gt;8</formula>
    </cfRule>
  </conditionalFormatting>
  <conditionalFormatting sqref="C4:H4">
    <cfRule type="expression" dxfId="21" priority="3">
      <formula>DAY(C3)&gt;8</formula>
    </cfRule>
  </conditionalFormatting>
  <conditionalFormatting sqref="C16:I16 C20:D20 C17:D17 F17:I17">
    <cfRule type="expression" dxfId="20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theme="2" tint="-9.9978637043366805E-2"/>
    <pageSetUpPr fitToPage="1"/>
  </sheetPr>
  <dimension ref="A1:J20"/>
  <sheetViews>
    <sheetView showGridLines="0" zoomScaleNormal="100" workbookViewId="0"/>
  </sheetViews>
  <sheetFormatPr defaultColWidth="8.85546875" defaultRowHeight="12.75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>
      <c r="A1" s="18" t="str">
        <f>UPPER(TEXT(C9,"mmm"))</f>
        <v>AGO</v>
      </c>
      <c r="B1" s="18"/>
      <c r="C1" s="2" t="str">
        <f>ENE!C1</f>
        <v>LUNES</v>
      </c>
      <c r="D1" s="2" t="str">
        <f>ENE!D1</f>
        <v>MARTES</v>
      </c>
      <c r="E1" s="2" t="str">
        <f>ENE!E1</f>
        <v>MIÉRCOLES</v>
      </c>
      <c r="F1" s="2" t="str">
        <f>ENE!F1</f>
        <v>JUEVES</v>
      </c>
      <c r="G1" s="2" t="str">
        <f>ENE!G1</f>
        <v>VIERNES</v>
      </c>
      <c r="H1" s="2" t="str">
        <f>ENE!H1</f>
        <v>SÁBADO</v>
      </c>
      <c r="I1" s="2" t="str">
        <f>ENE!I1</f>
        <v>DOMINGO</v>
      </c>
      <c r="J1" s="1" t="s">
        <v>1</v>
      </c>
    </row>
    <row r="2" spans="1:10" ht="56.25" customHeight="1">
      <c r="A2" s="29"/>
      <c r="B2" s="26">
        <f>CalendarYear</f>
        <v>2015</v>
      </c>
      <c r="C2" s="22"/>
      <c r="D2" s="23"/>
      <c r="E2" s="22"/>
      <c r="F2" s="23"/>
      <c r="G2" s="22"/>
      <c r="H2" s="23"/>
      <c r="I2" s="22"/>
      <c r="J2" s="29" t="s">
        <v>1</v>
      </c>
    </row>
    <row r="3" spans="1:10" ht="16.5" customHeight="1">
      <c r="A3" s="29"/>
      <c r="B3" s="29"/>
      <c r="C3" s="3">
        <f t="array" ref="C3:I3">DaysAndWeeks+DATE(CalendarYear,8,1)-WEEKDAY(DATE(CalendarYear,8,1),(WeekStart="LUNES")+1)+1</f>
        <v>42212</v>
      </c>
      <c r="D3" s="4">
        <v>42213</v>
      </c>
      <c r="E3" s="3">
        <v>42214</v>
      </c>
      <c r="F3" s="4">
        <v>42215</v>
      </c>
      <c r="G3" s="3">
        <v>42216</v>
      </c>
      <c r="H3" s="4">
        <v>42217</v>
      </c>
      <c r="I3" s="3">
        <v>42218</v>
      </c>
      <c r="J3" s="29"/>
    </row>
    <row r="4" spans="1:10" ht="12.75" customHeight="1">
      <c r="A4" s="29"/>
      <c r="B4" s="11"/>
      <c r="C4" s="7" t="str">
        <f t="shared" ref="C4:I4" ca="1" si="0">IF(COLUMN(A$1)=1,CONCATENATE("Semana ",WEEKNUM(CalendarDay),"/"),"")&amp;CONCATENATE("Día ",CalendarDay-DATE(YEAR(CalendarDay),1,0))</f>
        <v>Semana 31/Día 208</v>
      </c>
      <c r="D4" s="8" t="str">
        <f t="shared" ca="1" si="0"/>
        <v>Día 209</v>
      </c>
      <c r="E4" s="7" t="str">
        <f t="shared" ca="1" si="0"/>
        <v>Día 210</v>
      </c>
      <c r="F4" s="8" t="str">
        <f t="shared" ca="1" si="0"/>
        <v>Día 211</v>
      </c>
      <c r="G4" s="7" t="str">
        <f t="shared" ca="1" si="0"/>
        <v>Día 212</v>
      </c>
      <c r="H4" s="8" t="str">
        <f t="shared" ca="1" si="0"/>
        <v>Día 213</v>
      </c>
      <c r="I4" s="7" t="str">
        <f t="shared" ca="1" si="0"/>
        <v>Día 214</v>
      </c>
      <c r="J4" s="29"/>
    </row>
    <row r="5" spans="1:10" ht="56.25" customHeight="1">
      <c r="A5" s="29"/>
      <c r="B5" s="29"/>
      <c r="C5" s="24"/>
      <c r="D5" s="25"/>
      <c r="E5" s="24"/>
      <c r="F5" s="25"/>
      <c r="G5" s="24"/>
      <c r="H5" s="25"/>
      <c r="I5" s="24"/>
      <c r="J5" s="29"/>
    </row>
    <row r="6" spans="1:10" ht="16.5" customHeight="1">
      <c r="A6" s="29"/>
      <c r="B6" s="29"/>
      <c r="C6" s="3">
        <f t="array" ref="C6:I6" ca="1">DaysAndWeeks+DATE(CalendarYear,8,1)-WEEKDAY(DATE(CalendarYear,8,1),(WeekStart="LUNES")+1)+8</f>
        <v>42219</v>
      </c>
      <c r="D6" s="4">
        <f ca="1"/>
        <v>42220</v>
      </c>
      <c r="E6" s="3">
        <f ca="1"/>
        <v>42221</v>
      </c>
      <c r="F6" s="4">
        <f ca="1"/>
        <v>42222</v>
      </c>
      <c r="G6" s="3">
        <f ca="1"/>
        <v>42223</v>
      </c>
      <c r="H6" s="4">
        <f ca="1"/>
        <v>42224</v>
      </c>
      <c r="I6" s="3">
        <f ca="1"/>
        <v>42225</v>
      </c>
      <c r="J6" s="29"/>
    </row>
    <row r="7" spans="1:10" ht="12.75" customHeight="1">
      <c r="A7" s="29"/>
      <c r="B7" s="29"/>
      <c r="C7" s="7" t="str">
        <f t="shared" ref="C7:I7" ca="1" si="1">IF(COLUMN(A$1)=1,CONCATENATE("Semana ",WEEKNUM(CalendarDay,IF(C$1="DOM",1,2)),"/"),"")&amp;CONCATENATE("Día ",CalendarDay-DATE(YEAR(CalendarDay),1,0))</f>
        <v>Semana 32/Día 215</v>
      </c>
      <c r="D7" s="8" t="str">
        <f t="shared" ca="1" si="1"/>
        <v>Día 216</v>
      </c>
      <c r="E7" s="7" t="str">
        <f t="shared" ca="1" si="1"/>
        <v>Día 217</v>
      </c>
      <c r="F7" s="8" t="str">
        <f t="shared" ca="1" si="1"/>
        <v>Día 218</v>
      </c>
      <c r="G7" s="7" t="str">
        <f t="shared" ca="1" si="1"/>
        <v>Día 219</v>
      </c>
      <c r="H7" s="8" t="str">
        <f t="shared" ca="1" si="1"/>
        <v>Día 220</v>
      </c>
      <c r="I7" s="7" t="str">
        <f t="shared" ca="1" si="1"/>
        <v>Día 221</v>
      </c>
      <c r="J7" s="29"/>
    </row>
    <row r="8" spans="1:10" ht="56.25" customHeight="1">
      <c r="A8" s="29"/>
      <c r="B8" s="29"/>
      <c r="C8" s="24"/>
      <c r="D8" s="25"/>
      <c r="E8" s="24"/>
      <c r="F8" s="25"/>
      <c r="G8" s="24"/>
      <c r="H8" s="25"/>
      <c r="I8" s="24"/>
      <c r="J8" s="29"/>
    </row>
    <row r="9" spans="1:10" ht="16.5" customHeight="1">
      <c r="A9" s="29"/>
      <c r="B9" s="29"/>
      <c r="C9" s="3">
        <f t="array" ref="C9:I9">DaysAndWeeks+DATE(CalendarYear,8,1)-WEEKDAY(DATE(CalendarYear,8,1),(WeekStart="LUNES")+1)+15</f>
        <v>42226</v>
      </c>
      <c r="D9" s="4">
        <v>42227</v>
      </c>
      <c r="E9" s="3">
        <v>42228</v>
      </c>
      <c r="F9" s="4">
        <v>42229</v>
      </c>
      <c r="G9" s="3">
        <v>42230</v>
      </c>
      <c r="H9" s="4">
        <v>42231</v>
      </c>
      <c r="I9" s="3">
        <v>42232</v>
      </c>
      <c r="J9" s="29"/>
    </row>
    <row r="10" spans="1:10" ht="12.75" customHeight="1">
      <c r="A10" s="29"/>
      <c r="B10" s="29"/>
      <c r="C10" s="7" t="str">
        <f t="shared" ref="C10:I10" ca="1" si="2">IF(COLUMN(A$1)=1,CONCATENATE("Semana ",WEEKNUM(CalendarDay,IF(C$1="DOM",1,2)),"/"),"")&amp;CONCATENATE("Día ",CalendarDay-DATE(YEAR(CalendarDay),1,0))</f>
        <v>Semana 33/Día 222</v>
      </c>
      <c r="D10" s="8" t="str">
        <f t="shared" ca="1" si="2"/>
        <v>Día 223</v>
      </c>
      <c r="E10" s="7" t="str">
        <f t="shared" ca="1" si="2"/>
        <v>Día 224</v>
      </c>
      <c r="F10" s="8" t="str">
        <f t="shared" ca="1" si="2"/>
        <v>Día 225</v>
      </c>
      <c r="G10" s="7" t="str">
        <f t="shared" ca="1" si="2"/>
        <v>Día 226</v>
      </c>
      <c r="H10" s="8" t="str">
        <f t="shared" ca="1" si="2"/>
        <v>Día 227</v>
      </c>
      <c r="I10" s="7" t="str">
        <f t="shared" ca="1" si="2"/>
        <v>Día 228</v>
      </c>
      <c r="J10" s="29"/>
    </row>
    <row r="11" spans="1:10" ht="56.25" customHeight="1">
      <c r="A11" s="29"/>
      <c r="B11" s="29"/>
      <c r="C11" s="24"/>
      <c r="D11" s="25"/>
      <c r="E11" s="24"/>
      <c r="F11" s="25"/>
      <c r="G11" s="24"/>
      <c r="H11" s="25"/>
      <c r="I11" s="24"/>
      <c r="J11" s="29"/>
    </row>
    <row r="12" spans="1:10" ht="16.5" customHeight="1">
      <c r="A12" s="29"/>
      <c r="B12" s="29"/>
      <c r="C12" s="3">
        <f t="array" ref="C12:I12" ca="1">DaysAndWeeks+DATE(CalendarYear,8,1)-WEEKDAY(DATE(CalendarYear,8,1),(WeekStart="LUNES")+1)+22</f>
        <v>42233</v>
      </c>
      <c r="D12" s="4">
        <f ca="1"/>
        <v>42234</v>
      </c>
      <c r="E12" s="3">
        <f ca="1"/>
        <v>42235</v>
      </c>
      <c r="F12" s="4">
        <f ca="1"/>
        <v>42236</v>
      </c>
      <c r="G12" s="3">
        <f ca="1"/>
        <v>42237</v>
      </c>
      <c r="H12" s="4">
        <f ca="1"/>
        <v>42238</v>
      </c>
      <c r="I12" s="3">
        <f ca="1"/>
        <v>42239</v>
      </c>
      <c r="J12" s="29"/>
    </row>
    <row r="13" spans="1:10" ht="12.75" customHeight="1">
      <c r="A13" s="29"/>
      <c r="B13" s="29"/>
      <c r="C13" s="7" t="str">
        <f t="shared" ref="C13:I13" ca="1" si="3">IF(COLUMN(A$1)=1,CONCATENATE("Semana ",WEEKNUM(CalendarDay,IF(C$1="DOM",1,2)),"/"),"")&amp;CONCATENATE("Día ",CalendarDay-DATE(YEAR(CalendarDay),1,0))</f>
        <v>Semana 34/Día 229</v>
      </c>
      <c r="D13" s="8" t="str">
        <f t="shared" ca="1" si="3"/>
        <v>Día 230</v>
      </c>
      <c r="E13" s="7" t="str">
        <f t="shared" ca="1" si="3"/>
        <v>Día 231</v>
      </c>
      <c r="F13" s="8" t="str">
        <f t="shared" ca="1" si="3"/>
        <v>Día 232</v>
      </c>
      <c r="G13" s="7" t="str">
        <f t="shared" ca="1" si="3"/>
        <v>Día 233</v>
      </c>
      <c r="H13" s="8" t="str">
        <f t="shared" ca="1" si="3"/>
        <v>Día 234</v>
      </c>
      <c r="I13" s="7" t="str">
        <f t="shared" ca="1" si="3"/>
        <v>Día 235</v>
      </c>
      <c r="J13" s="29"/>
    </row>
    <row r="14" spans="1:10" ht="56.25" customHeight="1">
      <c r="A14" s="29"/>
      <c r="B14" s="29"/>
      <c r="C14" s="24"/>
      <c r="D14" s="25"/>
      <c r="E14" s="24"/>
      <c r="F14" s="25"/>
      <c r="G14" s="24"/>
      <c r="H14" s="25"/>
      <c r="I14" s="24"/>
      <c r="J14" s="29"/>
    </row>
    <row r="15" spans="1:10" ht="16.5" customHeight="1">
      <c r="A15" s="29"/>
      <c r="B15" s="29"/>
      <c r="C15" s="3">
        <f t="array" ref="C15:I15">DaysAndWeeks+DATE(CalendarYear,8,1)-WEEKDAY(DATE(CalendarYear,8,1),(WeekStart="LUNES")+1)+29</f>
        <v>42240</v>
      </c>
      <c r="D15" s="4">
        <v>42241</v>
      </c>
      <c r="E15" s="3">
        <v>42242</v>
      </c>
      <c r="F15" s="4">
        <v>42243</v>
      </c>
      <c r="G15" s="3">
        <v>42244</v>
      </c>
      <c r="H15" s="4">
        <v>42245</v>
      </c>
      <c r="I15" s="3">
        <v>42246</v>
      </c>
      <c r="J15" s="29"/>
    </row>
    <row r="16" spans="1:10" ht="12.75" customHeight="1">
      <c r="A16" s="29"/>
      <c r="B16" s="29"/>
      <c r="C16" s="7" t="str">
        <f t="shared" ref="C16:I16" ca="1" si="4">IF(COLUMN(A$1)=1,CONCATENATE("Semana ",WEEKNUM(CalendarDay,IF(C$1="DOM",1,2)),"/"),"")&amp;CONCATENATE("Día ",CalendarDay-DATE(YEAR(CalendarDay),1,0))</f>
        <v>Semana 35/Día 236</v>
      </c>
      <c r="D16" s="8" t="str">
        <f t="shared" ca="1" si="4"/>
        <v>Día 237</v>
      </c>
      <c r="E16" s="7" t="str">
        <f t="shared" ca="1" si="4"/>
        <v>Día 238</v>
      </c>
      <c r="F16" s="8" t="str">
        <f t="shared" ca="1" si="4"/>
        <v>Día 239</v>
      </c>
      <c r="G16" s="7" t="str">
        <f t="shared" ca="1" si="4"/>
        <v>Día 240</v>
      </c>
      <c r="H16" s="8" t="str">
        <f t="shared" ca="1" si="4"/>
        <v>Día 241</v>
      </c>
      <c r="I16" s="7" t="str">
        <f t="shared" ca="1" si="4"/>
        <v>Día 242</v>
      </c>
      <c r="J16" s="29"/>
    </row>
    <row r="17" spans="3:10" ht="12.75" customHeight="1">
      <c r="C17" s="36"/>
      <c r="D17" s="37"/>
      <c r="E17" s="17" t="s">
        <v>3</v>
      </c>
      <c r="F17" s="9"/>
      <c r="G17" s="9"/>
      <c r="H17" s="9"/>
      <c r="I17" s="9"/>
      <c r="J17" s="29"/>
    </row>
    <row r="18" spans="3:10" ht="43.5" customHeight="1">
      <c r="C18" s="36"/>
      <c r="D18" s="38"/>
      <c r="E18" s="30"/>
      <c r="F18" s="30"/>
      <c r="G18" s="30"/>
      <c r="H18" s="30"/>
      <c r="I18" s="30"/>
      <c r="J18" s="12"/>
    </row>
    <row r="19" spans="3:10" ht="16.5" customHeight="1">
      <c r="C19" s="3">
        <f t="array" ref="C19:D19">DaysAndWeeks+DATE(CalendarYear,8,1)-WEEKDAY(DATE(CalendarYear,8,1),(WeekStart="LUNES")+1)+36</f>
        <v>42247</v>
      </c>
      <c r="D19" s="4">
        <v>42248</v>
      </c>
      <c r="E19" s="31"/>
      <c r="F19" s="30"/>
      <c r="G19" s="30"/>
      <c r="H19" s="30"/>
      <c r="I19" s="30"/>
      <c r="J19" s="12"/>
    </row>
    <row r="20" spans="3:10" ht="12.75" customHeight="1">
      <c r="C20" s="5" t="str">
        <f ca="1">IF(COLUMN(A$1)=1,CONCATENATE("Semana ",WEEKNUM(CalendarDay,IF(C$1="DOM",1,2)),"/"),"")&amp;CONCATENATE("Día ",CalendarDay-DATE(YEAR(CalendarDay),1,0))</f>
        <v>Semana 36/Día 243</v>
      </c>
      <c r="D20" s="6" t="str">
        <f ca="1">IF(COLUMN(B$1)=1,CONCATENATE("Semana ",WEEKNUM(CalendarDay,IF(D$1="DOM",1,2)),"/"),"")&amp;CONCATENATE("Día ",CalendarDay-DATE(YEAR(CalendarDay),1,0))</f>
        <v>Día 244</v>
      </c>
      <c r="E20" s="31"/>
      <c r="F20" s="30"/>
      <c r="G20" s="30"/>
      <c r="H20" s="30"/>
      <c r="I20" s="30"/>
      <c r="J20" s="12"/>
    </row>
  </sheetData>
  <mergeCells count="3">
    <mergeCell ref="E18:I20"/>
    <mergeCell ref="C17:C18"/>
    <mergeCell ref="D17:D18"/>
  </mergeCells>
  <conditionalFormatting sqref="C15:I15 C19:D19">
    <cfRule type="expression" dxfId="19" priority="2">
      <formula>AND(DAY(C15)&gt;=1,DAY(C15)&lt;=15)</formula>
    </cfRule>
  </conditionalFormatting>
  <conditionalFormatting sqref="C3:H3">
    <cfRule type="expression" dxfId="18" priority="1">
      <formula>DAY(C3)&gt;8</formula>
    </cfRule>
  </conditionalFormatting>
  <conditionalFormatting sqref="C4:H4">
    <cfRule type="expression" dxfId="17" priority="3">
      <formula>DAY(C3)&gt;8</formula>
    </cfRule>
  </conditionalFormatting>
  <conditionalFormatting sqref="C16:I16 C20:D20 C17:D17 F17:I17">
    <cfRule type="expression" dxfId="16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theme="2" tint="-0.249977111117893"/>
    <pageSetUpPr fitToPage="1"/>
  </sheetPr>
  <dimension ref="A1:J20"/>
  <sheetViews>
    <sheetView showGridLines="0" zoomScaleNormal="100" workbookViewId="0"/>
  </sheetViews>
  <sheetFormatPr defaultColWidth="8.85546875" defaultRowHeight="12.75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>
      <c r="A1" s="18" t="str">
        <f>UPPER(TEXT(C9,"mmm"))</f>
        <v>SEP</v>
      </c>
      <c r="B1" s="18"/>
      <c r="C1" s="2" t="str">
        <f>ENE!C1</f>
        <v>LUNES</v>
      </c>
      <c r="D1" s="2" t="str">
        <f>ENE!D1</f>
        <v>MARTES</v>
      </c>
      <c r="E1" s="2" t="str">
        <f>ENE!E1</f>
        <v>MIÉRCOLES</v>
      </c>
      <c r="F1" s="2" t="str">
        <f>ENE!F1</f>
        <v>JUEVES</v>
      </c>
      <c r="G1" s="2" t="str">
        <f>ENE!G1</f>
        <v>VIERNES</v>
      </c>
      <c r="H1" s="2" t="str">
        <f>ENE!H1</f>
        <v>SÁBADO</v>
      </c>
      <c r="I1" s="2" t="str">
        <f>ENE!I1</f>
        <v>DOMINGO</v>
      </c>
      <c r="J1" s="1" t="s">
        <v>1</v>
      </c>
    </row>
    <row r="2" spans="1:10" ht="56.25" customHeight="1">
      <c r="A2" s="29"/>
      <c r="B2" s="26">
        <f>CalendarYear</f>
        <v>2015</v>
      </c>
      <c r="C2" s="22"/>
      <c r="D2" s="23"/>
      <c r="E2" s="22"/>
      <c r="F2" s="23"/>
      <c r="G2" s="22"/>
      <c r="H2" s="23"/>
      <c r="I2" s="22"/>
      <c r="J2" s="29" t="s">
        <v>1</v>
      </c>
    </row>
    <row r="3" spans="1:10" ht="16.5" customHeight="1">
      <c r="A3" s="29"/>
      <c r="B3" s="29"/>
      <c r="C3" s="3">
        <f t="array" ref="C3:I3">DaysAndWeeks+DATE(CalendarYear,9,1)-WEEKDAY(DATE(CalendarYear,9,1),(WeekStart="LUNES")+1)+1</f>
        <v>42247</v>
      </c>
      <c r="D3" s="4">
        <v>42248</v>
      </c>
      <c r="E3" s="3">
        <v>42249</v>
      </c>
      <c r="F3" s="4">
        <v>42250</v>
      </c>
      <c r="G3" s="3">
        <v>42251</v>
      </c>
      <c r="H3" s="4">
        <v>42252</v>
      </c>
      <c r="I3" s="3">
        <v>42253</v>
      </c>
      <c r="J3" s="29"/>
    </row>
    <row r="4" spans="1:10" ht="12.75" customHeight="1">
      <c r="A4" s="29"/>
      <c r="B4" s="11"/>
      <c r="C4" s="7" t="str">
        <f t="shared" ref="C4:I4" ca="1" si="0">IF(COLUMN(A$1)=1,CONCATENATE("Semana ",WEEKNUM(CalendarDay),"/"),"")&amp;CONCATENATE("Día ",CalendarDay-DATE(YEAR(CalendarDay),1,0))</f>
        <v>Semana 36/Día 243</v>
      </c>
      <c r="D4" s="8" t="str">
        <f t="shared" ca="1" si="0"/>
        <v>Día 244</v>
      </c>
      <c r="E4" s="7" t="str">
        <f t="shared" ca="1" si="0"/>
        <v>Día 245</v>
      </c>
      <c r="F4" s="8" t="str">
        <f t="shared" ca="1" si="0"/>
        <v>Día 246</v>
      </c>
      <c r="G4" s="7" t="str">
        <f t="shared" ca="1" si="0"/>
        <v>Día 247</v>
      </c>
      <c r="H4" s="8" t="str">
        <f t="shared" ca="1" si="0"/>
        <v>Día 248</v>
      </c>
      <c r="I4" s="7" t="str">
        <f t="shared" ca="1" si="0"/>
        <v>Día 249</v>
      </c>
      <c r="J4" s="29"/>
    </row>
    <row r="5" spans="1:10" ht="56.25" customHeight="1">
      <c r="A5" s="29"/>
      <c r="B5" s="29"/>
      <c r="C5" s="24"/>
      <c r="D5" s="25"/>
      <c r="E5" s="24"/>
      <c r="F5" s="25"/>
      <c r="G5" s="24"/>
      <c r="H5" s="25"/>
      <c r="I5" s="24"/>
      <c r="J5" s="29"/>
    </row>
    <row r="6" spans="1:10" ht="16.5" customHeight="1">
      <c r="A6" s="29"/>
      <c r="B6" s="29"/>
      <c r="C6" s="3">
        <f t="array" ref="C6:I6" ca="1">DaysAndWeeks+DATE(CalendarYear,9,1)-WEEKDAY(DATE(CalendarYear,9,1),(WeekStart="LUNES")+1)+8</f>
        <v>42254</v>
      </c>
      <c r="D6" s="4">
        <f ca="1"/>
        <v>42255</v>
      </c>
      <c r="E6" s="3">
        <f ca="1"/>
        <v>42256</v>
      </c>
      <c r="F6" s="4">
        <f ca="1"/>
        <v>42257</v>
      </c>
      <c r="G6" s="3">
        <f ca="1"/>
        <v>42258</v>
      </c>
      <c r="H6" s="4">
        <f ca="1"/>
        <v>42259</v>
      </c>
      <c r="I6" s="3">
        <f ca="1"/>
        <v>42260</v>
      </c>
      <c r="J6" s="29"/>
    </row>
    <row r="7" spans="1:10" ht="12.75" customHeight="1">
      <c r="A7" s="29"/>
      <c r="B7" s="29"/>
      <c r="C7" s="7" t="str">
        <f t="shared" ref="C7:I7" ca="1" si="1">IF(COLUMN(A$1)=1,CONCATENATE("Semana ",WEEKNUM(CalendarDay,IF(C$1="DOM",1,2)),"/"),"")&amp;CONCATENATE("Día ",CalendarDay-DATE(YEAR(CalendarDay),1,0))</f>
        <v>Semana 37/Día 250</v>
      </c>
      <c r="D7" s="8" t="str">
        <f t="shared" ca="1" si="1"/>
        <v>Día 251</v>
      </c>
      <c r="E7" s="7" t="str">
        <f t="shared" ca="1" si="1"/>
        <v>Día 252</v>
      </c>
      <c r="F7" s="8" t="str">
        <f t="shared" ca="1" si="1"/>
        <v>Día 253</v>
      </c>
      <c r="G7" s="7" t="str">
        <f t="shared" ca="1" si="1"/>
        <v>Día 254</v>
      </c>
      <c r="H7" s="8" t="str">
        <f t="shared" ca="1" si="1"/>
        <v>Día 255</v>
      </c>
      <c r="I7" s="7" t="str">
        <f t="shared" ca="1" si="1"/>
        <v>Día 256</v>
      </c>
      <c r="J7" s="29"/>
    </row>
    <row r="8" spans="1:10" ht="56.25" customHeight="1">
      <c r="A8" s="29"/>
      <c r="B8" s="29"/>
      <c r="C8" s="24"/>
      <c r="D8" s="25"/>
      <c r="E8" s="24"/>
      <c r="F8" s="25"/>
      <c r="G8" s="24"/>
      <c r="H8" s="25"/>
      <c r="I8" s="24"/>
      <c r="J8" s="29"/>
    </row>
    <row r="9" spans="1:10" ht="16.5" customHeight="1">
      <c r="A9" s="29"/>
      <c r="B9" s="29"/>
      <c r="C9" s="3">
        <f t="array" ref="C9:I9">DaysAndWeeks+DATE(CalendarYear,9,1)-WEEKDAY(DATE(CalendarYear,9,1),(WeekStart="LUNES")+1)+15</f>
        <v>42261</v>
      </c>
      <c r="D9" s="4">
        <v>42262</v>
      </c>
      <c r="E9" s="3">
        <v>42263</v>
      </c>
      <c r="F9" s="4">
        <v>42264</v>
      </c>
      <c r="G9" s="3">
        <f ca="1"/>
        <v>42265</v>
      </c>
      <c r="H9" s="4">
        <f ca="1"/>
        <v>42266</v>
      </c>
      <c r="I9" s="3">
        <f ca="1"/>
        <v>42267</v>
      </c>
      <c r="J9" s="29"/>
    </row>
    <row r="10" spans="1:10" ht="12.75" customHeight="1">
      <c r="A10" s="29"/>
      <c r="B10" s="29"/>
      <c r="C10" s="7" t="str">
        <f t="shared" ref="C10:I10" ca="1" si="2">IF(COLUMN(A$1)=1,CONCATENATE("Semana ",WEEKNUM(CalendarDay,IF(C$1="DOM",1,2)),"/"),"")&amp;CONCATENATE("Día ",CalendarDay-DATE(YEAR(CalendarDay),1,0))</f>
        <v>Semana 38/Día 257</v>
      </c>
      <c r="D10" s="8" t="str">
        <f t="shared" ca="1" si="2"/>
        <v>Día 258</v>
      </c>
      <c r="E10" s="7" t="str">
        <f t="shared" ca="1" si="2"/>
        <v>Día 259</v>
      </c>
      <c r="F10" s="8" t="str">
        <f t="shared" ca="1" si="2"/>
        <v>Día 260</v>
      </c>
      <c r="G10" s="7" t="str">
        <f t="shared" ca="1" si="2"/>
        <v>Día 261</v>
      </c>
      <c r="H10" s="8" t="str">
        <f t="shared" ca="1" si="2"/>
        <v>Día 262</v>
      </c>
      <c r="I10" s="7" t="str">
        <f t="shared" ca="1" si="2"/>
        <v>Día 263</v>
      </c>
      <c r="J10" s="29"/>
    </row>
    <row r="11" spans="1:10" ht="56.25" customHeight="1">
      <c r="A11" s="29"/>
      <c r="B11" s="29"/>
      <c r="C11" s="24"/>
      <c r="D11" s="25"/>
      <c r="E11" s="24"/>
      <c r="F11" s="25"/>
      <c r="G11" s="24"/>
      <c r="H11" s="25"/>
      <c r="I11" s="24"/>
      <c r="J11" s="29"/>
    </row>
    <row r="12" spans="1:10" ht="16.5" customHeight="1">
      <c r="A12" s="29"/>
      <c r="B12" s="29"/>
      <c r="C12" s="3">
        <f t="array" ref="C12:I12" ca="1">DaysAndWeeks+DATE(CalendarYear,9,1)-WEEKDAY(DATE(CalendarYear,9,1),(WeekStart="LUNES")+1)+22</f>
        <v>42268</v>
      </c>
      <c r="D12" s="4">
        <f ca="1"/>
        <v>42269</v>
      </c>
      <c r="E12" s="3">
        <f ca="1"/>
        <v>42270</v>
      </c>
      <c r="F12" s="4">
        <f ca="1"/>
        <v>42271</v>
      </c>
      <c r="G12" s="3">
        <f ca="1"/>
        <v>42272</v>
      </c>
      <c r="H12" s="4">
        <f ca="1"/>
        <v>42273</v>
      </c>
      <c r="I12" s="3">
        <f ca="1"/>
        <v>42274</v>
      </c>
      <c r="J12" s="29"/>
    </row>
    <row r="13" spans="1:10" ht="12.75" customHeight="1">
      <c r="A13" s="29"/>
      <c r="B13" s="29"/>
      <c r="C13" s="7" t="str">
        <f t="shared" ref="C13:I13" ca="1" si="3">IF(COLUMN(A$1)=1,CONCATENATE("Semana ",WEEKNUM(CalendarDay,IF(C$1="DOM",1,2)),"/"),"")&amp;CONCATENATE("Día ",CalendarDay-DATE(YEAR(CalendarDay),1,0))</f>
        <v>Semana 39/Día 264</v>
      </c>
      <c r="D13" s="8" t="str">
        <f t="shared" ca="1" si="3"/>
        <v>Día 265</v>
      </c>
      <c r="E13" s="7" t="str">
        <f t="shared" ca="1" si="3"/>
        <v>Día 266</v>
      </c>
      <c r="F13" s="8" t="str">
        <f t="shared" ca="1" si="3"/>
        <v>Día 267</v>
      </c>
      <c r="G13" s="7" t="str">
        <f t="shared" ca="1" si="3"/>
        <v>Día 268</v>
      </c>
      <c r="H13" s="8" t="str">
        <f t="shared" ca="1" si="3"/>
        <v>Día 269</v>
      </c>
      <c r="I13" s="7" t="str">
        <f t="shared" ca="1" si="3"/>
        <v>Día 270</v>
      </c>
      <c r="J13" s="29"/>
    </row>
    <row r="14" spans="1:10" ht="56.25" customHeight="1">
      <c r="A14" s="29"/>
      <c r="B14" s="29"/>
      <c r="C14" s="24"/>
      <c r="D14" s="25"/>
      <c r="E14" s="24"/>
      <c r="F14" s="25"/>
      <c r="G14" s="24"/>
      <c r="H14" s="25"/>
      <c r="I14" s="24"/>
      <c r="J14" s="29"/>
    </row>
    <row r="15" spans="1:10" ht="16.5" customHeight="1">
      <c r="A15" s="29"/>
      <c r="B15" s="29"/>
      <c r="C15" s="3">
        <f t="array" ref="C15:I15" ca="1">DaysAndWeeks+DATE(CalendarYear,9,1)-WEEKDAY(DATE(CalendarYear,9,1),(WeekStart="LUNES")+1)+29</f>
        <v>42275</v>
      </c>
      <c r="D15" s="4">
        <f ca="1"/>
        <v>42276</v>
      </c>
      <c r="E15" s="3">
        <f ca="1"/>
        <v>42277</v>
      </c>
      <c r="F15" s="4">
        <f ca="1"/>
        <v>42278</v>
      </c>
      <c r="G15" s="3">
        <f ca="1"/>
        <v>42279</v>
      </c>
      <c r="H15" s="4">
        <f ca="1"/>
        <v>42280</v>
      </c>
      <c r="I15" s="3">
        <f ca="1"/>
        <v>42281</v>
      </c>
      <c r="J15" s="29"/>
    </row>
    <row r="16" spans="1:10" ht="12.75" customHeight="1">
      <c r="A16" s="29"/>
      <c r="B16" s="29"/>
      <c r="C16" s="7" t="str">
        <f t="shared" ref="C16:I16" ca="1" si="4">IF(COLUMN(A$1)=1,CONCATENATE("Semana ",WEEKNUM(CalendarDay,IF(C$1="DOM",1,2)),"/"),"")&amp;CONCATENATE("Día ",CalendarDay-DATE(YEAR(CalendarDay),1,0))</f>
        <v>Semana 40/Día 271</v>
      </c>
      <c r="D16" s="8" t="str">
        <f t="shared" ca="1" si="4"/>
        <v>Día 272</v>
      </c>
      <c r="E16" s="7" t="str">
        <f t="shared" ca="1" si="4"/>
        <v>Día 273</v>
      </c>
      <c r="F16" s="8" t="str">
        <f t="shared" ca="1" si="4"/>
        <v>Día 274</v>
      </c>
      <c r="G16" s="7" t="str">
        <f t="shared" ca="1" si="4"/>
        <v>Día 275</v>
      </c>
      <c r="H16" s="8" t="str">
        <f t="shared" ca="1" si="4"/>
        <v>Día 276</v>
      </c>
      <c r="I16" s="7" t="str">
        <f t="shared" ca="1" si="4"/>
        <v>Día 277</v>
      </c>
      <c r="J16" s="29"/>
    </row>
    <row r="17" spans="3:10" ht="12.75" customHeight="1">
      <c r="C17" s="36"/>
      <c r="D17" s="37"/>
      <c r="E17" s="17" t="s">
        <v>3</v>
      </c>
      <c r="F17" s="9"/>
      <c r="G17" s="9"/>
      <c r="H17" s="9"/>
      <c r="I17" s="9"/>
      <c r="J17" s="29"/>
    </row>
    <row r="18" spans="3:10" ht="43.5" customHeight="1">
      <c r="C18" s="36"/>
      <c r="D18" s="38"/>
      <c r="E18" s="30"/>
      <c r="F18" s="30"/>
      <c r="G18" s="30"/>
      <c r="H18" s="30"/>
      <c r="I18" s="30"/>
      <c r="J18" s="12"/>
    </row>
    <row r="19" spans="3:10" ht="16.5" customHeight="1">
      <c r="C19" s="3">
        <f t="array" ref="C19:D19">DaysAndWeeks+DATE(CalendarYear,9,1)-WEEKDAY(DATE(CalendarYear,9,1),(WeekStart="LUNES")+1)+36</f>
        <v>42282</v>
      </c>
      <c r="D19" s="4">
        <v>42283</v>
      </c>
      <c r="E19" s="31"/>
      <c r="F19" s="30"/>
      <c r="G19" s="30"/>
      <c r="H19" s="30"/>
      <c r="I19" s="30"/>
      <c r="J19" s="12"/>
    </row>
    <row r="20" spans="3:10" ht="12.75" customHeight="1">
      <c r="C20" s="5" t="str">
        <f ca="1">IF(COLUMN(A$1)=1,CONCATENATE("Semana ",WEEKNUM(CalendarDay,IF(C$1="DOM",1,2)),"/"),"")&amp;CONCATENATE("Día ",CalendarDay-DATE(YEAR(CalendarDay),1,0))</f>
        <v>Semana 41/Día 278</v>
      </c>
      <c r="D20" s="6" t="str">
        <f ca="1">IF(COLUMN(B$1)=1,CONCATENATE("Semana ",WEEKNUM(CalendarDay,IF(D$1="DOM",1,2)),"/"),"")&amp;CONCATENATE("Día ",CalendarDay-DATE(YEAR(CalendarDay),1,0))</f>
        <v>Día 279</v>
      </c>
      <c r="E20" s="31"/>
      <c r="F20" s="30"/>
      <c r="G20" s="30"/>
      <c r="H20" s="30"/>
      <c r="I20" s="30"/>
      <c r="J20" s="12"/>
    </row>
  </sheetData>
  <mergeCells count="3">
    <mergeCell ref="E18:I20"/>
    <mergeCell ref="C17:C18"/>
    <mergeCell ref="D17:D18"/>
  </mergeCells>
  <conditionalFormatting sqref="C15:I15 C19:D19">
    <cfRule type="expression" dxfId="15" priority="2">
      <formula>AND(DAY(C15)&gt;=1,DAY(C15)&lt;=15)</formula>
    </cfRule>
  </conditionalFormatting>
  <conditionalFormatting sqref="C3:H3">
    <cfRule type="expression" dxfId="14" priority="1">
      <formula>DAY(C3)&gt;8</formula>
    </cfRule>
  </conditionalFormatting>
  <conditionalFormatting sqref="C4:H4">
    <cfRule type="expression" dxfId="13" priority="3">
      <formula>DAY(C3)&gt;8</formula>
    </cfRule>
  </conditionalFormatting>
  <conditionalFormatting sqref="C16:I16 C20:D20 C17:D17 F17:I17">
    <cfRule type="expression" dxfId="12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Beatriz Piera Moreno</cp:lastModifiedBy>
  <cp:revision/>
  <dcterms:created xsi:type="dcterms:W3CDTF">2014-07-23T19:12:30Z</dcterms:created>
  <dcterms:modified xsi:type="dcterms:W3CDTF">2016-06-22T08:28:17Z</dcterms:modified>
  <cp:category/>
  <cp:contentStatus/>
</cp:coreProperties>
</file>